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drawings/drawing7.xml" ContentType="application/vnd.openxmlformats-officedocument.drawing+xml"/>
  <Override PartName="/xl/tables/table5.xml" ContentType="application/vnd.openxmlformats-officedocument.spreadsheetml.tab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patburgess/Desktop/"/>
    </mc:Choice>
  </mc:AlternateContent>
  <xr:revisionPtr revIDLastSave="0" documentId="8_{7869F708-26B4-8449-8B30-0F74C1534ED1}" xr6:coauthVersionLast="47" xr6:coauthVersionMax="47" xr10:uidLastSave="{00000000-0000-0000-0000-000000000000}"/>
  <bookViews>
    <workbookView xWindow="0" yWindow="600" windowWidth="28800" windowHeight="15220" activeTab="7" xr2:uid="{00000000-000D-0000-FFFF-FFFF00000000}"/>
  </bookViews>
  <sheets>
    <sheet name="Team Dashboard" sheetId="1" r:id="rId1"/>
    <sheet name="Athlete Profile" sheetId="2" r:id="rId2"/>
    <sheet name="Roster" sheetId="3" r:id="rId3"/>
    <sheet name="Force Plate" sheetId="4" r:id="rId4"/>
    <sheet name="InBody" sheetId="5" r:id="rId5"/>
    <sheet name="Timing Gates" sheetId="6" r:id="rId6"/>
    <sheet name="FMS" sheetId="7" r:id="rId7"/>
    <sheet name="Calc_Latest" sheetId="8" r:id="rId8"/>
    <sheet name="Chart_Data" sheetId="9" r:id="rId9"/>
    <sheet name="README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9" l="1"/>
  <c r="K20" i="9" s="1"/>
  <c r="A34" i="8"/>
  <c r="T34" i="8" s="1"/>
  <c r="A33" i="8"/>
  <c r="S33" i="8" s="1"/>
  <c r="P32" i="8"/>
  <c r="H32" i="8"/>
  <c r="A32" i="8"/>
  <c r="R32" i="8" s="1"/>
  <c r="W31" i="8"/>
  <c r="P31" i="8"/>
  <c r="O31" i="8"/>
  <c r="H31" i="8"/>
  <c r="G31" i="8"/>
  <c r="A31" i="8"/>
  <c r="Q31" i="8" s="1"/>
  <c r="W30" i="8"/>
  <c r="V30" i="8"/>
  <c r="P30" i="8"/>
  <c r="O30" i="8"/>
  <c r="N30" i="8"/>
  <c r="H30" i="8"/>
  <c r="G30" i="8"/>
  <c r="F30" i="8"/>
  <c r="A30" i="8"/>
  <c r="U30" i="8" s="1"/>
  <c r="W29" i="8"/>
  <c r="V29" i="8"/>
  <c r="U29" i="8"/>
  <c r="T29" i="8"/>
  <c r="P29" i="8"/>
  <c r="O29" i="8"/>
  <c r="N29" i="8"/>
  <c r="L29" i="8"/>
  <c r="H29" i="8"/>
  <c r="G29" i="8"/>
  <c r="F29" i="8"/>
  <c r="D29" i="8"/>
  <c r="A29" i="8"/>
  <c r="S29" i="8" s="1"/>
  <c r="W28" i="8"/>
  <c r="V28" i="8"/>
  <c r="U28" i="8"/>
  <c r="T28" i="8"/>
  <c r="S28" i="8"/>
  <c r="O28" i="8"/>
  <c r="N28" i="8"/>
  <c r="L28" i="8"/>
  <c r="M28" i="8" s="1"/>
  <c r="K28" i="8"/>
  <c r="G28" i="8"/>
  <c r="F28" i="8"/>
  <c r="D28" i="8"/>
  <c r="C28" i="8"/>
  <c r="E28" i="8" s="1"/>
  <c r="A28" i="8"/>
  <c r="R28" i="8" s="1"/>
  <c r="V27" i="8"/>
  <c r="U27" i="8"/>
  <c r="T27" i="8"/>
  <c r="S27" i="8"/>
  <c r="R27" i="8"/>
  <c r="P27" i="8"/>
  <c r="N27" i="8"/>
  <c r="L27" i="8"/>
  <c r="M27" i="8" s="1"/>
  <c r="K27" i="8"/>
  <c r="J27" i="8"/>
  <c r="H27" i="8"/>
  <c r="F27" i="8"/>
  <c r="D27" i="8"/>
  <c r="C27" i="8"/>
  <c r="E27" i="8" s="1"/>
  <c r="B27" i="8"/>
  <c r="A27" i="8"/>
  <c r="Q27" i="8" s="1"/>
  <c r="W26" i="8"/>
  <c r="R26" i="8"/>
  <c r="Q26" i="8"/>
  <c r="P26" i="8"/>
  <c r="I26" i="8"/>
  <c r="H26" i="8"/>
  <c r="G26" i="8"/>
  <c r="D26" i="8"/>
  <c r="A26" i="8"/>
  <c r="O26" i="8" s="1"/>
  <c r="A25" i="8"/>
  <c r="U24" i="8"/>
  <c r="T24" i="8"/>
  <c r="S24" i="8"/>
  <c r="R24" i="8"/>
  <c r="P24" i="8"/>
  <c r="L24" i="8"/>
  <c r="M24" i="8" s="1"/>
  <c r="K24" i="8"/>
  <c r="J24" i="8"/>
  <c r="H24" i="8"/>
  <c r="D24" i="8"/>
  <c r="C24" i="8"/>
  <c r="E24" i="8" s="1"/>
  <c r="B24" i="8"/>
  <c r="A24" i="8"/>
  <c r="W24" i="8" s="1"/>
  <c r="W23" i="8"/>
  <c r="O23" i="8"/>
  <c r="G23" i="8"/>
  <c r="A23" i="8"/>
  <c r="V23" i="8" s="1"/>
  <c r="V22" i="8"/>
  <c r="P22" i="8"/>
  <c r="N22" i="8"/>
  <c r="H22" i="8"/>
  <c r="F22" i="8"/>
  <c r="A22" i="8"/>
  <c r="U22" i="8" s="1"/>
  <c r="W21" i="8"/>
  <c r="U21" i="8"/>
  <c r="P21" i="8"/>
  <c r="O21" i="8"/>
  <c r="H21" i="8"/>
  <c r="G21" i="8"/>
  <c r="A21" i="8"/>
  <c r="T21" i="8" s="1"/>
  <c r="W20" i="8"/>
  <c r="V20" i="8"/>
  <c r="T20" i="8"/>
  <c r="P20" i="8"/>
  <c r="O20" i="8"/>
  <c r="N20" i="8"/>
  <c r="L20" i="8"/>
  <c r="H20" i="8"/>
  <c r="G20" i="8"/>
  <c r="F20" i="8"/>
  <c r="D20" i="8"/>
  <c r="A20" i="8"/>
  <c r="S20" i="8" s="1"/>
  <c r="W19" i="8"/>
  <c r="V19" i="8"/>
  <c r="U19" i="8"/>
  <c r="T19" i="8"/>
  <c r="S19" i="8"/>
  <c r="O19" i="8"/>
  <c r="P19" i="8" s="1"/>
  <c r="N19" i="8"/>
  <c r="L19" i="8"/>
  <c r="K19" i="8"/>
  <c r="H19" i="8"/>
  <c r="G19" i="8"/>
  <c r="F19" i="8"/>
  <c r="D19" i="8"/>
  <c r="C19" i="8"/>
  <c r="E19" i="8" s="1"/>
  <c r="A19" i="8"/>
  <c r="W18" i="8"/>
  <c r="V18" i="8"/>
  <c r="U18" i="8"/>
  <c r="T18" i="8"/>
  <c r="S18" i="8"/>
  <c r="O18" i="8"/>
  <c r="P18" i="8" s="1"/>
  <c r="N18" i="8"/>
  <c r="M18" i="8"/>
  <c r="L18" i="8"/>
  <c r="K18" i="8"/>
  <c r="J18" i="8"/>
  <c r="H18" i="8"/>
  <c r="G18" i="8"/>
  <c r="F18" i="8"/>
  <c r="D18" i="8"/>
  <c r="C18" i="8"/>
  <c r="E18" i="8" s="1"/>
  <c r="B18" i="8"/>
  <c r="A18" i="8"/>
  <c r="Q18" i="8" s="1"/>
  <c r="R18" i="8" s="1"/>
  <c r="U17" i="8"/>
  <c r="T17" i="8"/>
  <c r="L17" i="8"/>
  <c r="J17" i="8"/>
  <c r="I17" i="8"/>
  <c r="D17" i="8"/>
  <c r="B17" i="8"/>
  <c r="A17" i="8"/>
  <c r="S16" i="8"/>
  <c r="L16" i="8"/>
  <c r="K16" i="8"/>
  <c r="I16" i="8"/>
  <c r="C16" i="8"/>
  <c r="A16" i="8"/>
  <c r="H16" i="8" s="1"/>
  <c r="W15" i="8"/>
  <c r="S15" i="8"/>
  <c r="P15" i="8"/>
  <c r="O15" i="8"/>
  <c r="K15" i="8"/>
  <c r="J15" i="8"/>
  <c r="H15" i="8"/>
  <c r="G15" i="8"/>
  <c r="C15" i="8"/>
  <c r="B15" i="8"/>
  <c r="A15" i="8"/>
  <c r="V15" i="8" s="1"/>
  <c r="O14" i="8"/>
  <c r="N14" i="8"/>
  <c r="J14" i="8"/>
  <c r="I14" i="8"/>
  <c r="B14" i="8"/>
  <c r="A14" i="8"/>
  <c r="W14" i="8" s="1"/>
  <c r="W20" i="1" s="1"/>
  <c r="V13" i="8"/>
  <c r="Q13" i="8"/>
  <c r="Q19" i="1" s="1"/>
  <c r="F13" i="8"/>
  <c r="A13" i="8"/>
  <c r="W12" i="8"/>
  <c r="V12" i="8"/>
  <c r="U12" i="8"/>
  <c r="T12" i="8"/>
  <c r="O12" i="8"/>
  <c r="P12" i="8" s="1"/>
  <c r="P18" i="1" s="1"/>
  <c r="N12" i="8"/>
  <c r="L12" i="8"/>
  <c r="H12" i="8"/>
  <c r="G12" i="8"/>
  <c r="F12" i="8"/>
  <c r="D12" i="8"/>
  <c r="A12" i="8"/>
  <c r="S12" i="8" s="1"/>
  <c r="W11" i="8"/>
  <c r="W17" i="1" s="1"/>
  <c r="V11" i="8"/>
  <c r="U11" i="8"/>
  <c r="T11" i="8"/>
  <c r="S11" i="8"/>
  <c r="O11" i="8"/>
  <c r="P11" i="8" s="1"/>
  <c r="N11" i="8"/>
  <c r="N17" i="1" s="1"/>
  <c r="L11" i="8"/>
  <c r="K11" i="8"/>
  <c r="H11" i="8"/>
  <c r="G11" i="8"/>
  <c r="F11" i="8"/>
  <c r="D11" i="8"/>
  <c r="D17" i="1" s="1"/>
  <c r="C11" i="8"/>
  <c r="E11" i="8" s="1"/>
  <c r="E17" i="1" s="1"/>
  <c r="A11" i="8"/>
  <c r="W10" i="8"/>
  <c r="V10" i="8"/>
  <c r="U10" i="8"/>
  <c r="T10" i="8"/>
  <c r="S10" i="8"/>
  <c r="R10" i="8"/>
  <c r="R16" i="1" s="1"/>
  <c r="O10" i="8"/>
  <c r="P10" i="8" s="1"/>
  <c r="N10" i="8"/>
  <c r="M10" i="8"/>
  <c r="L10" i="8"/>
  <c r="K10" i="8"/>
  <c r="J10" i="8"/>
  <c r="H10" i="8"/>
  <c r="G10" i="8"/>
  <c r="F10" i="8"/>
  <c r="D10" i="8"/>
  <c r="C10" i="8"/>
  <c r="B10" i="8"/>
  <c r="A10" i="8"/>
  <c r="Q10" i="8" s="1"/>
  <c r="T9" i="8"/>
  <c r="S9" i="8"/>
  <c r="S15" i="1" s="1"/>
  <c r="K9" i="8"/>
  <c r="K15" i="1" s="1"/>
  <c r="J9" i="8"/>
  <c r="A9" i="8"/>
  <c r="T8" i="8"/>
  <c r="T14" i="1" s="1"/>
  <c r="S8" i="8"/>
  <c r="S14" i="1" s="1"/>
  <c r="L8" i="8"/>
  <c r="K8" i="8"/>
  <c r="K14" i="1" s="1"/>
  <c r="A8" i="8"/>
  <c r="T7" i="8"/>
  <c r="O7" i="8"/>
  <c r="O13" i="1" s="1"/>
  <c r="L7" i="8"/>
  <c r="A7" i="8"/>
  <c r="W6" i="8"/>
  <c r="A6" i="8"/>
  <c r="C6" i="8" s="1"/>
  <c r="V5" i="8"/>
  <c r="U5" i="8"/>
  <c r="Q5" i="8"/>
  <c r="R5" i="8" s="1"/>
  <c r="O5" i="8"/>
  <c r="O11" i="1" s="1"/>
  <c r="N5" i="8"/>
  <c r="J5" i="8"/>
  <c r="I5" i="8"/>
  <c r="H5" i="8"/>
  <c r="G5" i="8"/>
  <c r="G11" i="1" s="1"/>
  <c r="F5" i="8"/>
  <c r="B5" i="8"/>
  <c r="A5" i="8"/>
  <c r="A78" i="2" a="1"/>
  <c r="A78" i="2"/>
  <c r="A77" i="2" a="1"/>
  <c r="A77" i="2"/>
  <c r="A76" i="2" a="1"/>
  <c r="A76" i="2" s="1"/>
  <c r="A75" i="2" a="1"/>
  <c r="A75" i="2" s="1"/>
  <c r="A74" i="2" a="1"/>
  <c r="A74" i="2" s="1"/>
  <c r="A57" i="2"/>
  <c r="A56" i="2"/>
  <c r="A55" i="2"/>
  <c r="A54" i="2"/>
  <c r="A53" i="2"/>
  <c r="A52" i="2"/>
  <c r="A51" i="2"/>
  <c r="A50" i="2"/>
  <c r="A49" i="2"/>
  <c r="A48" i="2"/>
  <c r="A44" i="2"/>
  <c r="A43" i="2"/>
  <c r="A42" i="2"/>
  <c r="A41" i="2"/>
  <c r="A40" i="2"/>
  <c r="A39" i="2"/>
  <c r="A38" i="2"/>
  <c r="A37" i="2"/>
  <c r="A36" i="2"/>
  <c r="A35" i="2"/>
  <c r="A31" i="2"/>
  <c r="A30" i="2"/>
  <c r="A29" i="2"/>
  <c r="A28" i="2"/>
  <c r="A27" i="2"/>
  <c r="A26" i="2"/>
  <c r="A25" i="2"/>
  <c r="A24" i="2"/>
  <c r="A23" i="2"/>
  <c r="A22" i="2"/>
  <c r="C18" i="2"/>
  <c r="C17" i="2"/>
  <c r="C16" i="2"/>
  <c r="C15" i="2"/>
  <c r="C14" i="2"/>
  <c r="C13" i="2"/>
  <c r="C12" i="2"/>
  <c r="C11" i="2"/>
  <c r="E7" i="2"/>
  <c r="D7" i="2"/>
  <c r="C7" i="2"/>
  <c r="B7" i="2"/>
  <c r="A7" i="2"/>
  <c r="T40" i="1"/>
  <c r="A40" i="1"/>
  <c r="S39" i="1"/>
  <c r="A39" i="1"/>
  <c r="R38" i="1"/>
  <c r="P38" i="1"/>
  <c r="H38" i="1"/>
  <c r="A38" i="1"/>
  <c r="W37" i="1"/>
  <c r="Q37" i="1"/>
  <c r="P37" i="1"/>
  <c r="O37" i="1"/>
  <c r="H37" i="1"/>
  <c r="G37" i="1"/>
  <c r="A37" i="1"/>
  <c r="W36" i="1"/>
  <c r="V36" i="1"/>
  <c r="U36" i="1"/>
  <c r="P36" i="1"/>
  <c r="O36" i="1"/>
  <c r="N36" i="1"/>
  <c r="H36" i="1"/>
  <c r="G36" i="1"/>
  <c r="F36" i="1"/>
  <c r="A36" i="1"/>
  <c r="W35" i="1"/>
  <c r="V35" i="1"/>
  <c r="U35" i="1"/>
  <c r="T35" i="1"/>
  <c r="S35" i="1"/>
  <c r="P35" i="1"/>
  <c r="O35" i="1"/>
  <c r="N35" i="1"/>
  <c r="L35" i="1"/>
  <c r="H35" i="1"/>
  <c r="G35" i="1"/>
  <c r="F35" i="1"/>
  <c r="D35" i="1"/>
  <c r="A35" i="1"/>
  <c r="W34" i="1"/>
  <c r="V34" i="1"/>
  <c r="U34" i="1"/>
  <c r="T34" i="1"/>
  <c r="S34" i="1"/>
  <c r="R34" i="1"/>
  <c r="O34" i="1"/>
  <c r="N34" i="1"/>
  <c r="M34" i="1"/>
  <c r="L34" i="1"/>
  <c r="K34" i="1"/>
  <c r="G34" i="1"/>
  <c r="F34" i="1"/>
  <c r="E34" i="1"/>
  <c r="D34" i="1"/>
  <c r="C34" i="1"/>
  <c r="A34" i="1"/>
  <c r="V33" i="1"/>
  <c r="U33" i="1"/>
  <c r="T33" i="1"/>
  <c r="S33" i="1"/>
  <c r="R33" i="1"/>
  <c r="Q33" i="1"/>
  <c r="P33" i="1"/>
  <c r="N33" i="1"/>
  <c r="M33" i="1"/>
  <c r="L33" i="1"/>
  <c r="K33" i="1"/>
  <c r="J33" i="1"/>
  <c r="H33" i="1"/>
  <c r="F33" i="1"/>
  <c r="E33" i="1"/>
  <c r="D33" i="1"/>
  <c r="C33" i="1"/>
  <c r="B33" i="1"/>
  <c r="A33" i="1"/>
  <c r="W32" i="1"/>
  <c r="R32" i="1"/>
  <c r="Q32" i="1"/>
  <c r="P32" i="1"/>
  <c r="O32" i="1"/>
  <c r="I32" i="1"/>
  <c r="H32" i="1"/>
  <c r="G32" i="1"/>
  <c r="D32" i="1"/>
  <c r="A32" i="1"/>
  <c r="A31" i="1"/>
  <c r="W30" i="1"/>
  <c r="U30" i="1"/>
  <c r="T30" i="1"/>
  <c r="S30" i="1"/>
  <c r="R30" i="1"/>
  <c r="P30" i="1"/>
  <c r="M30" i="1"/>
  <c r="L30" i="1"/>
  <c r="K30" i="1"/>
  <c r="J30" i="1"/>
  <c r="H30" i="1"/>
  <c r="E30" i="1"/>
  <c r="D30" i="1"/>
  <c r="C30" i="1"/>
  <c r="B30" i="1"/>
  <c r="A30" i="1"/>
  <c r="W29" i="1"/>
  <c r="V29" i="1"/>
  <c r="O29" i="1"/>
  <c r="G29" i="1"/>
  <c r="A29" i="1"/>
  <c r="V28" i="1"/>
  <c r="U28" i="1"/>
  <c r="P28" i="1"/>
  <c r="N28" i="1"/>
  <c r="H28" i="1"/>
  <c r="F28" i="1"/>
  <c r="A28" i="1"/>
  <c r="W27" i="1"/>
  <c r="U27" i="1"/>
  <c r="T27" i="1"/>
  <c r="P27" i="1"/>
  <c r="O27" i="1"/>
  <c r="H27" i="1"/>
  <c r="G27" i="1"/>
  <c r="A27" i="1"/>
  <c r="W26" i="1"/>
  <c r="V26" i="1"/>
  <c r="T26" i="1"/>
  <c r="S26" i="1"/>
  <c r="P26" i="1"/>
  <c r="O26" i="1"/>
  <c r="N26" i="1"/>
  <c r="L26" i="1"/>
  <c r="H26" i="1"/>
  <c r="G26" i="1"/>
  <c r="F26" i="1"/>
  <c r="D26" i="1"/>
  <c r="A26" i="1"/>
  <c r="W25" i="1"/>
  <c r="V25" i="1"/>
  <c r="U25" i="1"/>
  <c r="T25" i="1"/>
  <c r="S25" i="1"/>
  <c r="P25" i="1"/>
  <c r="O25" i="1"/>
  <c r="N25" i="1"/>
  <c r="L25" i="1"/>
  <c r="K25" i="1"/>
  <c r="H25" i="1"/>
  <c r="G25" i="1"/>
  <c r="F25" i="1"/>
  <c r="E25" i="1"/>
  <c r="D25" i="1"/>
  <c r="C25" i="1"/>
  <c r="A25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H24" i="1"/>
  <c r="G24" i="1"/>
  <c r="F24" i="1"/>
  <c r="E24" i="1"/>
  <c r="D24" i="1"/>
  <c r="C24" i="1"/>
  <c r="B24" i="1"/>
  <c r="A24" i="1"/>
  <c r="U23" i="1"/>
  <c r="T23" i="1"/>
  <c r="L23" i="1"/>
  <c r="J23" i="1"/>
  <c r="I23" i="1"/>
  <c r="D23" i="1"/>
  <c r="B23" i="1"/>
  <c r="A23" i="1"/>
  <c r="S22" i="1"/>
  <c r="L22" i="1"/>
  <c r="K22" i="1"/>
  <c r="I22" i="1"/>
  <c r="H22" i="1"/>
  <c r="C22" i="1"/>
  <c r="A22" i="1"/>
  <c r="W21" i="1"/>
  <c r="V21" i="1"/>
  <c r="S21" i="1"/>
  <c r="P21" i="1"/>
  <c r="O21" i="1"/>
  <c r="K21" i="1"/>
  <c r="J21" i="1"/>
  <c r="H21" i="1"/>
  <c r="G21" i="1"/>
  <c r="C21" i="1"/>
  <c r="B21" i="1"/>
  <c r="A21" i="1"/>
  <c r="O20" i="1"/>
  <c r="N20" i="1"/>
  <c r="J20" i="1"/>
  <c r="I20" i="1"/>
  <c r="B20" i="1"/>
  <c r="A20" i="1"/>
  <c r="V19" i="1"/>
  <c r="F19" i="1"/>
  <c r="A19" i="1"/>
  <c r="W18" i="1"/>
  <c r="V18" i="1"/>
  <c r="U18" i="1"/>
  <c r="T18" i="1"/>
  <c r="S18" i="1"/>
  <c r="N18" i="1"/>
  <c r="L18" i="1"/>
  <c r="H18" i="1"/>
  <c r="G18" i="1"/>
  <c r="F18" i="1"/>
  <c r="D18" i="1"/>
  <c r="A18" i="1"/>
  <c r="V17" i="1"/>
  <c r="U17" i="1"/>
  <c r="T17" i="1"/>
  <c r="S17" i="1"/>
  <c r="P17" i="1"/>
  <c r="O17" i="1"/>
  <c r="K17" i="1"/>
  <c r="H17" i="1"/>
  <c r="G17" i="1"/>
  <c r="F17" i="1"/>
  <c r="A17" i="1"/>
  <c r="W16" i="1"/>
  <c r="V16" i="1"/>
  <c r="U16" i="1"/>
  <c r="T16" i="1"/>
  <c r="S16" i="1"/>
  <c r="Q16" i="1"/>
  <c r="P16" i="1"/>
  <c r="O16" i="1"/>
  <c r="N16" i="1"/>
  <c r="M16" i="1"/>
  <c r="L16" i="1"/>
  <c r="K16" i="1"/>
  <c r="J16" i="1"/>
  <c r="H16" i="1"/>
  <c r="G16" i="1"/>
  <c r="F16" i="1"/>
  <c r="C16" i="1"/>
  <c r="B16" i="1"/>
  <c r="A16" i="1"/>
  <c r="T15" i="1"/>
  <c r="J15" i="1"/>
  <c r="A15" i="1"/>
  <c r="T13" i="1"/>
  <c r="L13" i="1"/>
  <c r="W12" i="1"/>
  <c r="V11" i="1"/>
  <c r="U11" i="1"/>
  <c r="R11" i="1"/>
  <c r="Q11" i="1"/>
  <c r="N11" i="1"/>
  <c r="J11" i="1"/>
  <c r="I11" i="1"/>
  <c r="H11" i="1"/>
  <c r="F11" i="1"/>
  <c r="B11" i="1"/>
  <c r="A11" i="1"/>
  <c r="B5" i="1"/>
  <c r="L17" i="1" l="1"/>
  <c r="M11" i="8"/>
  <c r="M17" i="1" s="1"/>
  <c r="D16" i="1"/>
  <c r="E10" i="8"/>
  <c r="E16" i="1" s="1"/>
  <c r="C12" i="1"/>
  <c r="M8" i="8"/>
  <c r="M14" i="1" s="1"/>
  <c r="L14" i="1"/>
  <c r="O6" i="8"/>
  <c r="B6" i="8"/>
  <c r="B12" i="1" s="1"/>
  <c r="V7" i="8"/>
  <c r="V13" i="1" s="1"/>
  <c r="N7" i="8"/>
  <c r="N13" i="1" s="1"/>
  <c r="F7" i="8"/>
  <c r="F13" i="1" s="1"/>
  <c r="U7" i="8"/>
  <c r="U13" i="1" s="1"/>
  <c r="H7" i="8"/>
  <c r="H13" i="1" s="1"/>
  <c r="A13" i="1"/>
  <c r="Q7" i="8"/>
  <c r="Q13" i="1" s="1"/>
  <c r="G7" i="8"/>
  <c r="G13" i="1" s="1"/>
  <c r="P7" i="8"/>
  <c r="P13" i="1" s="1"/>
  <c r="D7" i="8"/>
  <c r="D13" i="1" s="1"/>
  <c r="S7" i="8"/>
  <c r="S13" i="1" s="1"/>
  <c r="I7" i="8"/>
  <c r="I13" i="1" s="1"/>
  <c r="W7" i="8"/>
  <c r="W13" i="1" s="1"/>
  <c r="B7" i="8"/>
  <c r="B13" i="1" s="1"/>
  <c r="W8" i="8"/>
  <c r="W14" i="1" s="1"/>
  <c r="O8" i="8"/>
  <c r="O14" i="1" s="1"/>
  <c r="G8" i="8"/>
  <c r="G14" i="1" s="1"/>
  <c r="V8" i="8"/>
  <c r="V14" i="1" s="1"/>
  <c r="N8" i="8"/>
  <c r="N14" i="1" s="1"/>
  <c r="F8" i="8"/>
  <c r="F14" i="1" s="1"/>
  <c r="Q8" i="8"/>
  <c r="Q14" i="1" s="1"/>
  <c r="D8" i="8"/>
  <c r="D14" i="1" s="1"/>
  <c r="C8" i="8"/>
  <c r="R8" i="8"/>
  <c r="R14" i="1" s="1"/>
  <c r="H8" i="8"/>
  <c r="H14" i="1" s="1"/>
  <c r="U8" i="8"/>
  <c r="U14" i="1" s="1"/>
  <c r="U6" i="8"/>
  <c r="T6" i="8"/>
  <c r="T12" i="1" s="1"/>
  <c r="L6" i="8"/>
  <c r="D6" i="8"/>
  <c r="D12" i="1" s="1"/>
  <c r="S6" i="8"/>
  <c r="S12" i="1" s="1"/>
  <c r="I6" i="8"/>
  <c r="I12" i="1" s="1"/>
  <c r="B15" i="2"/>
  <c r="D15" i="2" s="1"/>
  <c r="H6" i="8"/>
  <c r="H12" i="1" s="1"/>
  <c r="Q6" i="8"/>
  <c r="Q12" i="1" s="1"/>
  <c r="G6" i="8"/>
  <c r="G12" i="1" s="1"/>
  <c r="V6" i="8"/>
  <c r="V12" i="1" s="1"/>
  <c r="J6" i="8"/>
  <c r="J12" i="1" s="1"/>
  <c r="A14" i="1"/>
  <c r="C17" i="1"/>
  <c r="F6" i="8"/>
  <c r="F12" i="1" s="1"/>
  <c r="C7" i="8"/>
  <c r="B8" i="8"/>
  <c r="B14" i="1" s="1"/>
  <c r="P9" i="8"/>
  <c r="P15" i="1" s="1"/>
  <c r="H9" i="8"/>
  <c r="W9" i="8"/>
  <c r="W15" i="1" s="1"/>
  <c r="O9" i="8"/>
  <c r="F7" i="2" s="1"/>
  <c r="G9" i="8"/>
  <c r="G15" i="1" s="1"/>
  <c r="N9" i="8"/>
  <c r="N15" i="1" s="1"/>
  <c r="D9" i="8"/>
  <c r="D15" i="1" s="1"/>
  <c r="C9" i="8"/>
  <c r="V9" i="8"/>
  <c r="V15" i="1" s="1"/>
  <c r="L9" i="8"/>
  <c r="B9" i="8"/>
  <c r="B15" i="1" s="1"/>
  <c r="Q9" i="8"/>
  <c r="U9" i="8"/>
  <c r="U15" i="1" s="1"/>
  <c r="P5" i="8"/>
  <c r="K6" i="8"/>
  <c r="K12" i="1" s="1"/>
  <c r="J7" i="8"/>
  <c r="J13" i="1" s="1"/>
  <c r="I8" i="8"/>
  <c r="I14" i="1" s="1"/>
  <c r="F9" i="8"/>
  <c r="F15" i="1" s="1"/>
  <c r="A12" i="1"/>
  <c r="G7" i="2"/>
  <c r="B17" i="2"/>
  <c r="D17" i="2" s="1"/>
  <c r="O18" i="1"/>
  <c r="N6" i="8"/>
  <c r="N12" i="1" s="1"/>
  <c r="K7" i="8"/>
  <c r="K13" i="1" s="1"/>
  <c r="J8" i="8"/>
  <c r="J14" i="1" s="1"/>
  <c r="I9" i="8"/>
  <c r="I15" i="1" s="1"/>
  <c r="T13" i="8"/>
  <c r="T19" i="1" s="1"/>
  <c r="L13" i="8"/>
  <c r="D13" i="8"/>
  <c r="D19" i="1" s="1"/>
  <c r="S13" i="8"/>
  <c r="S19" i="1" s="1"/>
  <c r="K13" i="8"/>
  <c r="K19" i="1" s="1"/>
  <c r="C13" i="8"/>
  <c r="R13" i="8"/>
  <c r="R19" i="1" s="1"/>
  <c r="J13" i="8"/>
  <c r="J19" i="1" s="1"/>
  <c r="B13" i="8"/>
  <c r="B19" i="1" s="1"/>
  <c r="W13" i="8"/>
  <c r="W19" i="1" s="1"/>
  <c r="O13" i="8"/>
  <c r="G13" i="8"/>
  <c r="G19" i="1" s="1"/>
  <c r="I13" i="8"/>
  <c r="I19" i="1" s="1"/>
  <c r="H13" i="8"/>
  <c r="H19" i="1" s="1"/>
  <c r="U13" i="8"/>
  <c r="U19" i="1" s="1"/>
  <c r="N13" i="8"/>
  <c r="N19" i="1" s="1"/>
  <c r="T5" i="8"/>
  <c r="T11" i="1" s="1"/>
  <c r="L5" i="8"/>
  <c r="D5" i="8"/>
  <c r="D11" i="1" s="1"/>
  <c r="S5" i="8"/>
  <c r="K5" i="8"/>
  <c r="C5" i="8"/>
  <c r="B11" i="2"/>
  <c r="D11" i="2" s="1"/>
  <c r="W5" i="8"/>
  <c r="W11" i="1" s="1"/>
  <c r="G14" i="8"/>
  <c r="G20" i="1" s="1"/>
  <c r="H17" i="8"/>
  <c r="H23" i="1" s="1"/>
  <c r="W17" i="8"/>
  <c r="W23" i="1" s="1"/>
  <c r="O17" i="8"/>
  <c r="O23" i="1" s="1"/>
  <c r="G17" i="8"/>
  <c r="G23" i="1" s="1"/>
  <c r="V17" i="8"/>
  <c r="V23" i="1" s="1"/>
  <c r="N17" i="8"/>
  <c r="N23" i="1" s="1"/>
  <c r="F17" i="8"/>
  <c r="F23" i="1" s="1"/>
  <c r="S17" i="8"/>
  <c r="S23" i="1" s="1"/>
  <c r="K17" i="8"/>
  <c r="K23" i="1" s="1"/>
  <c r="C17" i="8"/>
  <c r="Q17" i="8"/>
  <c r="M16" i="8"/>
  <c r="M22" i="1" s="1"/>
  <c r="U25" i="8"/>
  <c r="U31" i="1" s="1"/>
  <c r="Q25" i="8"/>
  <c r="Q31" i="1" s="1"/>
  <c r="H25" i="8"/>
  <c r="H31" i="1" s="1"/>
  <c r="P25" i="8"/>
  <c r="P31" i="1" s="1"/>
  <c r="G25" i="8"/>
  <c r="G31" i="1" s="1"/>
  <c r="O25" i="8"/>
  <c r="O31" i="1" s="1"/>
  <c r="F25" i="8"/>
  <c r="F31" i="1" s="1"/>
  <c r="W25" i="8"/>
  <c r="W31" i="1" s="1"/>
  <c r="N25" i="8"/>
  <c r="N31" i="1" s="1"/>
  <c r="V25" i="8"/>
  <c r="V31" i="1" s="1"/>
  <c r="L25" i="8"/>
  <c r="D25" i="8"/>
  <c r="D31" i="1" s="1"/>
  <c r="T25" i="8"/>
  <c r="T31" i="1" s="1"/>
  <c r="K25" i="8"/>
  <c r="K31" i="1" s="1"/>
  <c r="C25" i="8"/>
  <c r="S25" i="8"/>
  <c r="S31" i="1" s="1"/>
  <c r="J25" i="8"/>
  <c r="J31" i="1" s="1"/>
  <c r="B25" i="8"/>
  <c r="B31" i="1" s="1"/>
  <c r="I25" i="8"/>
  <c r="I31" i="1" s="1"/>
  <c r="U14" i="8"/>
  <c r="U20" i="1" s="1"/>
  <c r="T14" i="8"/>
  <c r="T20" i="1" s="1"/>
  <c r="L14" i="8"/>
  <c r="D14" i="8"/>
  <c r="D20" i="1" s="1"/>
  <c r="S14" i="8"/>
  <c r="S20" i="1" s="1"/>
  <c r="K14" i="8"/>
  <c r="K20" i="1" s="1"/>
  <c r="C14" i="8"/>
  <c r="P14" i="8"/>
  <c r="P20" i="1" s="1"/>
  <c r="H14" i="8"/>
  <c r="H20" i="1" s="1"/>
  <c r="Q14" i="8"/>
  <c r="W16" i="8"/>
  <c r="W22" i="1" s="1"/>
  <c r="O16" i="8"/>
  <c r="G16" i="8"/>
  <c r="G22" i="1" s="1"/>
  <c r="V16" i="8"/>
  <c r="V22" i="1" s="1"/>
  <c r="N16" i="8"/>
  <c r="N22" i="1" s="1"/>
  <c r="F16" i="8"/>
  <c r="F22" i="1" s="1"/>
  <c r="U16" i="8"/>
  <c r="U22" i="1" s="1"/>
  <c r="J16" i="8"/>
  <c r="J22" i="1" s="1"/>
  <c r="B16" i="8"/>
  <c r="B22" i="1" s="1"/>
  <c r="Q16" i="8"/>
  <c r="Q22" i="1" s="1"/>
  <c r="R25" i="8"/>
  <c r="R31" i="1" s="1"/>
  <c r="E16" i="8"/>
  <c r="E22" i="1" s="1"/>
  <c r="F14" i="8"/>
  <c r="F20" i="1" s="1"/>
  <c r="V14" i="8"/>
  <c r="V20" i="1" s="1"/>
  <c r="D16" i="8"/>
  <c r="D22" i="1" s="1"/>
  <c r="T16" i="8"/>
  <c r="T22" i="1" s="1"/>
  <c r="M19" i="8"/>
  <c r="M25" i="1" s="1"/>
  <c r="U20" i="8"/>
  <c r="U26" i="1" s="1"/>
  <c r="F21" i="8"/>
  <c r="F27" i="1" s="1"/>
  <c r="N21" i="8"/>
  <c r="N27" i="1" s="1"/>
  <c r="V21" i="8"/>
  <c r="V27" i="1" s="1"/>
  <c r="G22" i="8"/>
  <c r="G28" i="1" s="1"/>
  <c r="O22" i="8"/>
  <c r="O28" i="1" s="1"/>
  <c r="W22" i="8"/>
  <c r="W28" i="1" s="1"/>
  <c r="H23" i="8"/>
  <c r="H29" i="1" s="1"/>
  <c r="P23" i="8"/>
  <c r="P29" i="1" s="1"/>
  <c r="I24" i="8"/>
  <c r="I30" i="1" s="1"/>
  <c r="Q24" i="8"/>
  <c r="Q30" i="1" s="1"/>
  <c r="I15" i="8"/>
  <c r="I21" i="1" s="1"/>
  <c r="Q15" i="8"/>
  <c r="I23" i="8"/>
  <c r="I29" i="1" s="1"/>
  <c r="Q23" i="8"/>
  <c r="Q29" i="1" s="1"/>
  <c r="I22" i="8"/>
  <c r="I28" i="1" s="1"/>
  <c r="Q22" i="8"/>
  <c r="Q28" i="1" s="1"/>
  <c r="B23" i="8"/>
  <c r="B29" i="1" s="1"/>
  <c r="J23" i="8"/>
  <c r="J29" i="1" s="1"/>
  <c r="R23" i="8"/>
  <c r="R29" i="1" s="1"/>
  <c r="I21" i="8"/>
  <c r="I27" i="1" s="1"/>
  <c r="Q21" i="8"/>
  <c r="Q27" i="1" s="1"/>
  <c r="B22" i="8"/>
  <c r="B28" i="1" s="1"/>
  <c r="J22" i="8"/>
  <c r="J28" i="1" s="1"/>
  <c r="R22" i="8"/>
  <c r="R28" i="1" s="1"/>
  <c r="C23" i="8"/>
  <c r="K23" i="8"/>
  <c r="K29" i="1" s="1"/>
  <c r="S23" i="8"/>
  <c r="S29" i="1" s="1"/>
  <c r="I12" i="8"/>
  <c r="I18" i="1" s="1"/>
  <c r="Q12" i="8"/>
  <c r="Q18" i="1" s="1"/>
  <c r="D15" i="8"/>
  <c r="D21" i="1" s="1"/>
  <c r="L15" i="8"/>
  <c r="T15" i="8"/>
  <c r="T21" i="1" s="1"/>
  <c r="I20" i="8"/>
  <c r="I26" i="1" s="1"/>
  <c r="Q20" i="8"/>
  <c r="Q26" i="1" s="1"/>
  <c r="B21" i="8"/>
  <c r="B27" i="1" s="1"/>
  <c r="J21" i="8"/>
  <c r="J27" i="1" s="1"/>
  <c r="R21" i="8"/>
  <c r="R27" i="1" s="1"/>
  <c r="C22" i="8"/>
  <c r="K22" i="8"/>
  <c r="K28" i="1" s="1"/>
  <c r="S22" i="8"/>
  <c r="S28" i="1" s="1"/>
  <c r="D23" i="8"/>
  <c r="D29" i="1" s="1"/>
  <c r="L23" i="8"/>
  <c r="T23" i="8"/>
  <c r="T29" i="1" s="1"/>
  <c r="V26" i="8"/>
  <c r="V32" i="1" s="1"/>
  <c r="N26" i="8"/>
  <c r="N32" i="1" s="1"/>
  <c r="F26" i="8"/>
  <c r="F32" i="1" s="1"/>
  <c r="J26" i="8"/>
  <c r="J32" i="1" s="1"/>
  <c r="S26" i="8"/>
  <c r="S32" i="1" s="1"/>
  <c r="I11" i="8"/>
  <c r="I17" i="1" s="1"/>
  <c r="Q11" i="8"/>
  <c r="Q17" i="1" s="1"/>
  <c r="B12" i="8"/>
  <c r="B18" i="1" s="1"/>
  <c r="J12" i="8"/>
  <c r="J18" i="1" s="1"/>
  <c r="R12" i="8"/>
  <c r="R18" i="1" s="1"/>
  <c r="U15" i="8"/>
  <c r="U21" i="1" s="1"/>
  <c r="I19" i="8"/>
  <c r="I25" i="1" s="1"/>
  <c r="Q19" i="8"/>
  <c r="Q25" i="1" s="1"/>
  <c r="B20" i="8"/>
  <c r="B26" i="1" s="1"/>
  <c r="J20" i="8"/>
  <c r="J26" i="1" s="1"/>
  <c r="R20" i="8"/>
  <c r="R26" i="1" s="1"/>
  <c r="C21" i="8"/>
  <c r="K21" i="8"/>
  <c r="K27" i="1" s="1"/>
  <c r="S21" i="8"/>
  <c r="S27" i="1" s="1"/>
  <c r="D22" i="8"/>
  <c r="D28" i="1" s="1"/>
  <c r="L22" i="8"/>
  <c r="T22" i="8"/>
  <c r="T28" i="1" s="1"/>
  <c r="U23" i="8"/>
  <c r="U29" i="1" s="1"/>
  <c r="F24" i="8"/>
  <c r="F30" i="1" s="1"/>
  <c r="N24" i="8"/>
  <c r="N30" i="1" s="1"/>
  <c r="V24" i="8"/>
  <c r="V30" i="1" s="1"/>
  <c r="B26" i="8"/>
  <c r="B32" i="1" s="1"/>
  <c r="K26" i="8"/>
  <c r="K32" i="1" s="1"/>
  <c r="T26" i="8"/>
  <c r="T32" i="1" s="1"/>
  <c r="I10" i="8"/>
  <c r="I16" i="1" s="1"/>
  <c r="B11" i="8"/>
  <c r="B17" i="1" s="1"/>
  <c r="J11" i="8"/>
  <c r="J17" i="1" s="1"/>
  <c r="C12" i="8"/>
  <c r="K12" i="8"/>
  <c r="F15" i="8"/>
  <c r="F21" i="1" s="1"/>
  <c r="N15" i="8"/>
  <c r="N21" i="1" s="1"/>
  <c r="I18" i="8"/>
  <c r="I24" i="1" s="1"/>
  <c r="B19" i="8"/>
  <c r="B25" i="1" s="1"/>
  <c r="J19" i="8"/>
  <c r="J25" i="1" s="1"/>
  <c r="C20" i="8"/>
  <c r="K20" i="8"/>
  <c r="K26" i="1" s="1"/>
  <c r="D21" i="8"/>
  <c r="D27" i="1" s="1"/>
  <c r="L21" i="8"/>
  <c r="F23" i="8"/>
  <c r="F29" i="1" s="1"/>
  <c r="N23" i="8"/>
  <c r="N29" i="1" s="1"/>
  <c r="G24" i="8"/>
  <c r="G30" i="1" s="1"/>
  <c r="O24" i="8"/>
  <c r="O30" i="1" s="1"/>
  <c r="C26" i="8"/>
  <c r="L26" i="8"/>
  <c r="U26" i="8"/>
  <c r="U32" i="1" s="1"/>
  <c r="Q20" i="9"/>
  <c r="P20" i="9"/>
  <c r="O20" i="9"/>
  <c r="N20" i="9"/>
  <c r="M20" i="9"/>
  <c r="L20" i="9"/>
  <c r="I30" i="8"/>
  <c r="I36" i="1" s="1"/>
  <c r="Q30" i="8"/>
  <c r="Q36" i="1" s="1"/>
  <c r="B31" i="8"/>
  <c r="B37" i="1" s="1"/>
  <c r="J31" i="8"/>
  <c r="J37" i="1" s="1"/>
  <c r="R31" i="8"/>
  <c r="R37" i="1" s="1"/>
  <c r="C32" i="8"/>
  <c r="K32" i="8"/>
  <c r="K38" i="1" s="1"/>
  <c r="S32" i="8"/>
  <c r="S38" i="1" s="1"/>
  <c r="D33" i="8"/>
  <c r="D39" i="1" s="1"/>
  <c r="L33" i="8"/>
  <c r="T33" i="8"/>
  <c r="T39" i="1" s="1"/>
  <c r="U34" i="8"/>
  <c r="U40" i="1" s="1"/>
  <c r="A18" i="9"/>
  <c r="S18" i="9"/>
  <c r="K19" i="9"/>
  <c r="G27" i="8"/>
  <c r="G33" i="1" s="1"/>
  <c r="O27" i="8"/>
  <c r="O33" i="1" s="1"/>
  <c r="W27" i="8"/>
  <c r="W33" i="1" s="1"/>
  <c r="H28" i="8"/>
  <c r="H34" i="1" s="1"/>
  <c r="P28" i="8"/>
  <c r="P34" i="1" s="1"/>
  <c r="I29" i="8"/>
  <c r="I35" i="1" s="1"/>
  <c r="Q29" i="8"/>
  <c r="Q35" i="1" s="1"/>
  <c r="B30" i="8"/>
  <c r="B36" i="1" s="1"/>
  <c r="J30" i="8"/>
  <c r="J36" i="1" s="1"/>
  <c r="R30" i="8"/>
  <c r="R36" i="1" s="1"/>
  <c r="C31" i="8"/>
  <c r="K31" i="8"/>
  <c r="K37" i="1" s="1"/>
  <c r="S31" i="8"/>
  <c r="S37" i="1" s="1"/>
  <c r="D32" i="8"/>
  <c r="D38" i="1" s="1"/>
  <c r="L32" i="8"/>
  <c r="T32" i="8"/>
  <c r="T38" i="1" s="1"/>
  <c r="U33" i="8"/>
  <c r="U39" i="1" s="1"/>
  <c r="F34" i="8"/>
  <c r="F40" i="1" s="1"/>
  <c r="N34" i="8"/>
  <c r="N40" i="1" s="1"/>
  <c r="V34" i="8"/>
  <c r="V40" i="1" s="1"/>
  <c r="A17" i="9"/>
  <c r="S17" i="9"/>
  <c r="K18" i="9"/>
  <c r="A25" i="9"/>
  <c r="S25" i="9"/>
  <c r="I28" i="8"/>
  <c r="I34" i="1" s="1"/>
  <c r="Q28" i="8"/>
  <c r="Q34" i="1" s="1"/>
  <c r="B29" i="8"/>
  <c r="B35" i="1" s="1"/>
  <c r="J29" i="8"/>
  <c r="J35" i="1" s="1"/>
  <c r="R29" i="8"/>
  <c r="R35" i="1" s="1"/>
  <c r="C30" i="8"/>
  <c r="K30" i="8"/>
  <c r="K36" i="1" s="1"/>
  <c r="S30" i="8"/>
  <c r="S36" i="1" s="1"/>
  <c r="D31" i="8"/>
  <c r="D37" i="1" s="1"/>
  <c r="L31" i="8"/>
  <c r="T31" i="8"/>
  <c r="T37" i="1" s="1"/>
  <c r="U32" i="8"/>
  <c r="U38" i="1" s="1"/>
  <c r="F33" i="8"/>
  <c r="F39" i="1" s="1"/>
  <c r="N33" i="8"/>
  <c r="N39" i="1" s="1"/>
  <c r="V33" i="8"/>
  <c r="V39" i="1" s="1"/>
  <c r="G34" i="8"/>
  <c r="G40" i="1" s="1"/>
  <c r="O34" i="8"/>
  <c r="O40" i="1" s="1"/>
  <c r="W34" i="8"/>
  <c r="W40" i="1" s="1"/>
  <c r="A16" i="9"/>
  <c r="S16" i="9"/>
  <c r="K17" i="9"/>
  <c r="A24" i="9"/>
  <c r="S24" i="9"/>
  <c r="K25" i="9"/>
  <c r="I27" i="8"/>
  <c r="I33" i="1" s="1"/>
  <c r="B28" i="8"/>
  <c r="B34" i="1" s="1"/>
  <c r="J28" i="8"/>
  <c r="J34" i="1" s="1"/>
  <c r="C29" i="8"/>
  <c r="K29" i="8"/>
  <c r="D30" i="8"/>
  <c r="D36" i="1" s="1"/>
  <c r="L30" i="8"/>
  <c r="T30" i="8"/>
  <c r="T36" i="1" s="1"/>
  <c r="U31" i="8"/>
  <c r="U37" i="1" s="1"/>
  <c r="F32" i="8"/>
  <c r="F38" i="1" s="1"/>
  <c r="N32" i="8"/>
  <c r="N38" i="1" s="1"/>
  <c r="V32" i="8"/>
  <c r="V38" i="1" s="1"/>
  <c r="G33" i="8"/>
  <c r="G39" i="1" s="1"/>
  <c r="O33" i="8"/>
  <c r="O39" i="1" s="1"/>
  <c r="W33" i="8"/>
  <c r="W39" i="1" s="1"/>
  <c r="H34" i="8"/>
  <c r="H40" i="1" s="1"/>
  <c r="P34" i="8"/>
  <c r="P40" i="1" s="1"/>
  <c r="AB6" i="9"/>
  <c r="B61" i="2" s="1"/>
  <c r="AB7" i="9"/>
  <c r="B62" i="2" s="1"/>
  <c r="AB8" i="9"/>
  <c r="B63" i="2" s="1"/>
  <c r="AB9" i="9"/>
  <c r="B64" i="2" s="1"/>
  <c r="AB10" i="9"/>
  <c r="B65" i="2" s="1"/>
  <c r="AB11" i="9"/>
  <c r="B66" i="2" s="1"/>
  <c r="AB12" i="9"/>
  <c r="B67" i="2" s="1"/>
  <c r="AB13" i="9"/>
  <c r="B68" i="2" s="1"/>
  <c r="A15" i="9"/>
  <c r="S15" i="9"/>
  <c r="K16" i="9"/>
  <c r="A23" i="9"/>
  <c r="S23" i="9"/>
  <c r="K24" i="9"/>
  <c r="F31" i="8"/>
  <c r="F37" i="1" s="1"/>
  <c r="N31" i="8"/>
  <c r="N37" i="1" s="1"/>
  <c r="V31" i="8"/>
  <c r="V37" i="1" s="1"/>
  <c r="G32" i="8"/>
  <c r="G38" i="1" s="1"/>
  <c r="O32" i="8"/>
  <c r="O38" i="1" s="1"/>
  <c r="W32" i="8"/>
  <c r="W38" i="1" s="1"/>
  <c r="H33" i="8"/>
  <c r="H39" i="1" s="1"/>
  <c r="P33" i="8"/>
  <c r="P39" i="1" s="1"/>
  <c r="I34" i="8"/>
  <c r="I40" i="1" s="1"/>
  <c r="Q34" i="8"/>
  <c r="Q40" i="1" s="1"/>
  <c r="A6" i="9"/>
  <c r="S6" i="9"/>
  <c r="A7" i="9"/>
  <c r="S7" i="9"/>
  <c r="A8" i="9"/>
  <c r="S8" i="9"/>
  <c r="A9" i="9"/>
  <c r="S9" i="9"/>
  <c r="A10" i="9"/>
  <c r="S10" i="9"/>
  <c r="A11" i="9"/>
  <c r="S11" i="9"/>
  <c r="A12" i="9"/>
  <c r="S12" i="9"/>
  <c r="A13" i="9"/>
  <c r="S13" i="9"/>
  <c r="A14" i="9"/>
  <c r="S14" i="9"/>
  <c r="K15" i="9"/>
  <c r="A22" i="9"/>
  <c r="S22" i="9"/>
  <c r="K23" i="9"/>
  <c r="I33" i="8"/>
  <c r="I39" i="1" s="1"/>
  <c r="Q33" i="8"/>
  <c r="Q39" i="1" s="1"/>
  <c r="B34" i="8"/>
  <c r="B40" i="1" s="1"/>
  <c r="J34" i="8"/>
  <c r="J40" i="1" s="1"/>
  <c r="R34" i="8"/>
  <c r="R40" i="1" s="1"/>
  <c r="K6" i="9"/>
  <c r="K7" i="9"/>
  <c r="K8" i="9"/>
  <c r="K9" i="9"/>
  <c r="K10" i="9"/>
  <c r="K11" i="9"/>
  <c r="K12" i="9"/>
  <c r="K13" i="9"/>
  <c r="K14" i="9"/>
  <c r="A21" i="9"/>
  <c r="S21" i="9"/>
  <c r="K22" i="9"/>
  <c r="I32" i="8"/>
  <c r="I38" i="1" s="1"/>
  <c r="Q32" i="8"/>
  <c r="Q38" i="1" s="1"/>
  <c r="B33" i="8"/>
  <c r="B39" i="1" s="1"/>
  <c r="J33" i="8"/>
  <c r="J39" i="1" s="1"/>
  <c r="R33" i="8"/>
  <c r="R39" i="1" s="1"/>
  <c r="C34" i="8"/>
  <c r="K34" i="8"/>
  <c r="K40" i="1" s="1"/>
  <c r="S34" i="8"/>
  <c r="S40" i="1" s="1"/>
  <c r="A20" i="9"/>
  <c r="S20" i="9"/>
  <c r="K21" i="9"/>
  <c r="I31" i="8"/>
  <c r="I37" i="1" s="1"/>
  <c r="B32" i="8"/>
  <c r="B38" i="1" s="1"/>
  <c r="J32" i="8"/>
  <c r="J38" i="1" s="1"/>
  <c r="C33" i="8"/>
  <c r="K33" i="8"/>
  <c r="K39" i="1" s="1"/>
  <c r="D34" i="8"/>
  <c r="D40" i="1" s="1"/>
  <c r="L34" i="8"/>
  <c r="A19" i="9"/>
  <c r="S19" i="9"/>
  <c r="V8" i="9" l="1"/>
  <c r="E50" i="2" s="1"/>
  <c r="U8" i="9"/>
  <c r="D50" i="2" s="1"/>
  <c r="T8" i="9"/>
  <c r="C50" i="2" s="1"/>
  <c r="Y8" i="9"/>
  <c r="X8" i="9"/>
  <c r="W8" i="9"/>
  <c r="F50" i="2" s="1"/>
  <c r="B50" i="2"/>
  <c r="O24" i="9"/>
  <c r="N24" i="9"/>
  <c r="M24" i="9"/>
  <c r="L24" i="9"/>
  <c r="Q24" i="9"/>
  <c r="P24" i="9"/>
  <c r="M30" i="8"/>
  <c r="M36" i="1" s="1"/>
  <c r="L36" i="1"/>
  <c r="X24" i="9"/>
  <c r="W24" i="9"/>
  <c r="V24" i="9"/>
  <c r="U24" i="9"/>
  <c r="T24" i="9"/>
  <c r="Y24" i="9"/>
  <c r="G25" i="9"/>
  <c r="F25" i="9"/>
  <c r="E25" i="9"/>
  <c r="D25" i="9"/>
  <c r="C25" i="9"/>
  <c r="B25" i="9"/>
  <c r="I25" i="9"/>
  <c r="H25" i="9"/>
  <c r="Q19" i="9"/>
  <c r="P19" i="9"/>
  <c r="O19" i="9"/>
  <c r="N19" i="9"/>
  <c r="M19" i="9"/>
  <c r="L19" i="9"/>
  <c r="M23" i="8"/>
  <c r="M29" i="1" s="1"/>
  <c r="L29" i="1"/>
  <c r="E14" i="8"/>
  <c r="E20" i="1" s="1"/>
  <c r="C20" i="1"/>
  <c r="M20" i="8"/>
  <c r="M26" i="1" s="1"/>
  <c r="M25" i="8"/>
  <c r="M31" i="1" s="1"/>
  <c r="L31" i="1"/>
  <c r="O19" i="1"/>
  <c r="P13" i="8"/>
  <c r="P19" i="1" s="1"/>
  <c r="M9" i="9"/>
  <c r="D38" i="2" s="1"/>
  <c r="L9" i="9"/>
  <c r="C38" i="2" s="1"/>
  <c r="Q9" i="9"/>
  <c r="P9" i="9"/>
  <c r="O9" i="9"/>
  <c r="F38" i="2" s="1"/>
  <c r="N9" i="9"/>
  <c r="E38" i="2" s="1"/>
  <c r="B38" i="2"/>
  <c r="D9" i="9"/>
  <c r="E25" i="2" s="1"/>
  <c r="C9" i="9"/>
  <c r="D25" i="2" s="1"/>
  <c r="B9" i="9"/>
  <c r="C25" i="2" s="1"/>
  <c r="I9" i="9"/>
  <c r="H9" i="9"/>
  <c r="G9" i="9"/>
  <c r="F25" i="2" s="1"/>
  <c r="F9" i="9"/>
  <c r="E9" i="9"/>
  <c r="B25" i="2"/>
  <c r="E33" i="8"/>
  <c r="E39" i="1" s="1"/>
  <c r="C39" i="1"/>
  <c r="U21" i="9"/>
  <c r="T21" i="9"/>
  <c r="Y21" i="9"/>
  <c r="X21" i="9"/>
  <c r="W21" i="9"/>
  <c r="V21" i="9"/>
  <c r="V12" i="9"/>
  <c r="E54" i="2" s="1"/>
  <c r="U12" i="9"/>
  <c r="D54" i="2" s="1"/>
  <c r="T12" i="9"/>
  <c r="C54" i="2" s="1"/>
  <c r="Y12" i="9"/>
  <c r="X12" i="9"/>
  <c r="W12" i="9"/>
  <c r="F54" i="2" s="1"/>
  <c r="B54" i="2"/>
  <c r="E34" i="8"/>
  <c r="E40" i="1" s="1"/>
  <c r="C40" i="1"/>
  <c r="M7" i="9"/>
  <c r="D36" i="2" s="1"/>
  <c r="L7" i="9"/>
  <c r="C36" i="2" s="1"/>
  <c r="Q7" i="9"/>
  <c r="P7" i="9"/>
  <c r="O7" i="9"/>
  <c r="F36" i="2" s="1"/>
  <c r="N7" i="9"/>
  <c r="E36" i="2" s="1"/>
  <c r="B36" i="2"/>
  <c r="W23" i="9"/>
  <c r="V23" i="9"/>
  <c r="U23" i="9"/>
  <c r="T23" i="9"/>
  <c r="Y23" i="9"/>
  <c r="X23" i="9"/>
  <c r="F24" i="9"/>
  <c r="E24" i="9"/>
  <c r="D24" i="9"/>
  <c r="C24" i="9"/>
  <c r="B24" i="9"/>
  <c r="I24" i="9"/>
  <c r="H24" i="9"/>
  <c r="G24" i="9"/>
  <c r="E32" i="8"/>
  <c r="E38" i="1" s="1"/>
  <c r="C38" i="1"/>
  <c r="E23" i="8"/>
  <c r="E29" i="1" s="1"/>
  <c r="C29" i="1"/>
  <c r="P17" i="8"/>
  <c r="P23" i="1" s="1"/>
  <c r="M5" i="8"/>
  <c r="L11" i="1"/>
  <c r="M13" i="8"/>
  <c r="M19" i="1" s="1"/>
  <c r="L19" i="1"/>
  <c r="D7" i="1"/>
  <c r="C15" i="1"/>
  <c r="E9" i="8"/>
  <c r="E15" i="1" s="1"/>
  <c r="E8" i="8"/>
  <c r="E14" i="1" s="1"/>
  <c r="C14" i="1"/>
  <c r="B20" i="9"/>
  <c r="I20" i="9"/>
  <c r="H20" i="9"/>
  <c r="G20" i="9"/>
  <c r="F20" i="9"/>
  <c r="E20" i="9"/>
  <c r="D20" i="9"/>
  <c r="C20" i="9"/>
  <c r="V9" i="9"/>
  <c r="E51" i="2" s="1"/>
  <c r="U9" i="9"/>
  <c r="D51" i="2" s="1"/>
  <c r="T9" i="9"/>
  <c r="C51" i="2" s="1"/>
  <c r="Y9" i="9"/>
  <c r="X9" i="9"/>
  <c r="W9" i="9"/>
  <c r="F51" i="2" s="1"/>
  <c r="B51" i="2"/>
  <c r="E12" i="8"/>
  <c r="E18" i="1" s="1"/>
  <c r="C18" i="1"/>
  <c r="E21" i="8"/>
  <c r="E27" i="1" s="1"/>
  <c r="C27" i="1"/>
  <c r="Q21" i="1"/>
  <c r="R15" i="8"/>
  <c r="R21" i="1" s="1"/>
  <c r="M22" i="9"/>
  <c r="L22" i="9"/>
  <c r="Q22" i="9"/>
  <c r="P22" i="9"/>
  <c r="O22" i="9"/>
  <c r="N22" i="9"/>
  <c r="D13" i="9"/>
  <c r="E29" i="2" s="1"/>
  <c r="C13" i="9"/>
  <c r="D29" i="2" s="1"/>
  <c r="B13" i="9"/>
  <c r="C29" i="2" s="1"/>
  <c r="I13" i="9"/>
  <c r="H13" i="9"/>
  <c r="G13" i="9"/>
  <c r="F29" i="2" s="1"/>
  <c r="F13" i="9"/>
  <c r="E13" i="9"/>
  <c r="B29" i="2"/>
  <c r="M8" i="9"/>
  <c r="D37" i="2" s="1"/>
  <c r="L8" i="9"/>
  <c r="C37" i="2" s="1"/>
  <c r="Q8" i="9"/>
  <c r="P8" i="9"/>
  <c r="O8" i="9"/>
  <c r="F37" i="2" s="1"/>
  <c r="N8" i="9"/>
  <c r="E37" i="2" s="1"/>
  <c r="B37" i="2"/>
  <c r="N23" i="9"/>
  <c r="M23" i="9"/>
  <c r="L23" i="9"/>
  <c r="Q23" i="9"/>
  <c r="P23" i="9"/>
  <c r="O23" i="9"/>
  <c r="C21" i="9"/>
  <c r="B21" i="9"/>
  <c r="I21" i="9"/>
  <c r="H21" i="9"/>
  <c r="G21" i="9"/>
  <c r="F21" i="9"/>
  <c r="E21" i="9"/>
  <c r="D21" i="9"/>
  <c r="V22" i="9"/>
  <c r="U22" i="9"/>
  <c r="T22" i="9"/>
  <c r="Y22" i="9"/>
  <c r="X22" i="9"/>
  <c r="W22" i="9"/>
  <c r="D12" i="9"/>
  <c r="E28" i="2" s="1"/>
  <c r="C12" i="9"/>
  <c r="D28" i="2" s="1"/>
  <c r="B12" i="9"/>
  <c r="C28" i="2" s="1"/>
  <c r="I12" i="9"/>
  <c r="H12" i="9"/>
  <c r="G12" i="9"/>
  <c r="F28" i="2" s="1"/>
  <c r="F12" i="9"/>
  <c r="E12" i="9"/>
  <c r="B28" i="2"/>
  <c r="D8" i="9"/>
  <c r="E24" i="2" s="1"/>
  <c r="C8" i="9"/>
  <c r="D24" i="2" s="1"/>
  <c r="B8" i="9"/>
  <c r="C24" i="2" s="1"/>
  <c r="I8" i="9"/>
  <c r="H8" i="9"/>
  <c r="G8" i="9"/>
  <c r="F24" i="2" s="1"/>
  <c r="F8" i="9"/>
  <c r="E8" i="9"/>
  <c r="B24" i="2"/>
  <c r="E30" i="8"/>
  <c r="E36" i="1" s="1"/>
  <c r="C36" i="1"/>
  <c r="Q18" i="9"/>
  <c r="P18" i="9"/>
  <c r="O18" i="9"/>
  <c r="N18" i="9"/>
  <c r="M18" i="9"/>
  <c r="L18" i="9"/>
  <c r="M32" i="8"/>
  <c r="M38" i="1" s="1"/>
  <c r="L38" i="1"/>
  <c r="Y18" i="9"/>
  <c r="X18" i="9"/>
  <c r="W18" i="9"/>
  <c r="V18" i="9"/>
  <c r="U18" i="9"/>
  <c r="T18" i="9"/>
  <c r="M14" i="9"/>
  <c r="D43" i="2" s="1"/>
  <c r="L14" i="9"/>
  <c r="C43" i="2" s="1"/>
  <c r="Q14" i="9"/>
  <c r="P14" i="9"/>
  <c r="O14" i="9"/>
  <c r="F43" i="2" s="1"/>
  <c r="N14" i="9"/>
  <c r="E43" i="2" s="1"/>
  <c r="B43" i="2"/>
  <c r="M6" i="9"/>
  <c r="D35" i="2" s="1"/>
  <c r="L6" i="9"/>
  <c r="C35" i="2" s="1"/>
  <c r="Q6" i="9"/>
  <c r="P6" i="9"/>
  <c r="O6" i="9"/>
  <c r="F35" i="2" s="1"/>
  <c r="N6" i="9"/>
  <c r="E35" i="2" s="1"/>
  <c r="B35" i="2"/>
  <c r="D22" i="9"/>
  <c r="C22" i="9"/>
  <c r="B22" i="9"/>
  <c r="I22" i="9"/>
  <c r="H22" i="9"/>
  <c r="G22" i="9"/>
  <c r="F22" i="9"/>
  <c r="E22" i="9"/>
  <c r="V11" i="9"/>
  <c r="E53" i="2" s="1"/>
  <c r="U11" i="9"/>
  <c r="D53" i="2" s="1"/>
  <c r="T11" i="9"/>
  <c r="C53" i="2" s="1"/>
  <c r="Y11" i="9"/>
  <c r="X11" i="9"/>
  <c r="W11" i="9"/>
  <c r="F53" i="2" s="1"/>
  <c r="B53" i="2"/>
  <c r="V7" i="9"/>
  <c r="E49" i="2" s="1"/>
  <c r="U7" i="9"/>
  <c r="D49" i="2" s="1"/>
  <c r="T7" i="9"/>
  <c r="C49" i="2" s="1"/>
  <c r="Y7" i="9"/>
  <c r="X7" i="9"/>
  <c r="W7" i="9"/>
  <c r="F49" i="2" s="1"/>
  <c r="B49" i="2"/>
  <c r="E23" i="9"/>
  <c r="D23" i="9"/>
  <c r="C23" i="9"/>
  <c r="B23" i="9"/>
  <c r="I23" i="9"/>
  <c r="H23" i="9"/>
  <c r="G23" i="9"/>
  <c r="F23" i="9"/>
  <c r="M29" i="8"/>
  <c r="M35" i="1" s="1"/>
  <c r="K35" i="1"/>
  <c r="P17" i="9"/>
  <c r="O17" i="9"/>
  <c r="N17" i="9"/>
  <c r="M17" i="9"/>
  <c r="L17" i="9"/>
  <c r="Q17" i="9"/>
  <c r="Y17" i="9"/>
  <c r="X17" i="9"/>
  <c r="W17" i="9"/>
  <c r="V17" i="9"/>
  <c r="U17" i="9"/>
  <c r="T17" i="9"/>
  <c r="H18" i="9"/>
  <c r="G18" i="9"/>
  <c r="F18" i="9"/>
  <c r="E18" i="9"/>
  <c r="D18" i="9"/>
  <c r="C18" i="9"/>
  <c r="B18" i="9"/>
  <c r="I18" i="9"/>
  <c r="M22" i="8"/>
  <c r="M28" i="1" s="1"/>
  <c r="L28" i="1"/>
  <c r="E7" i="8"/>
  <c r="E13" i="1" s="1"/>
  <c r="C13" i="1"/>
  <c r="M10" i="9"/>
  <c r="D39" i="2" s="1"/>
  <c r="L10" i="9"/>
  <c r="C39" i="2" s="1"/>
  <c r="Q10" i="9"/>
  <c r="P10" i="9"/>
  <c r="O10" i="9"/>
  <c r="F39" i="2" s="1"/>
  <c r="N10" i="9"/>
  <c r="E39" i="2" s="1"/>
  <c r="B39" i="2"/>
  <c r="Y19" i="9"/>
  <c r="X19" i="9"/>
  <c r="W19" i="9"/>
  <c r="V19" i="9"/>
  <c r="U19" i="9"/>
  <c r="T19" i="9"/>
  <c r="E29" i="8"/>
  <c r="E35" i="1" s="1"/>
  <c r="C35" i="1"/>
  <c r="X16" i="9"/>
  <c r="W16" i="9"/>
  <c r="V16" i="9"/>
  <c r="U16" i="9"/>
  <c r="T16" i="9"/>
  <c r="Y16" i="9"/>
  <c r="G17" i="9"/>
  <c r="F17" i="9"/>
  <c r="E17" i="9"/>
  <c r="D17" i="9"/>
  <c r="C17" i="9"/>
  <c r="B17" i="9"/>
  <c r="I17" i="9"/>
  <c r="H17" i="9"/>
  <c r="M15" i="8"/>
  <c r="M21" i="1" s="1"/>
  <c r="L21" i="1"/>
  <c r="P16" i="8"/>
  <c r="P22" i="1" s="1"/>
  <c r="O22" i="1"/>
  <c r="P11" i="1"/>
  <c r="M6" i="8"/>
  <c r="M12" i="1" s="1"/>
  <c r="L12" i="1"/>
  <c r="P8" i="8"/>
  <c r="P14" i="1" s="1"/>
  <c r="E6" i="8"/>
  <c r="E12" i="1" s="1"/>
  <c r="V13" i="9"/>
  <c r="E55" i="2" s="1"/>
  <c r="U13" i="9"/>
  <c r="D55" i="2" s="1"/>
  <c r="T13" i="9"/>
  <c r="C55" i="2" s="1"/>
  <c r="Y13" i="9"/>
  <c r="X13" i="9"/>
  <c r="W13" i="9"/>
  <c r="F55" i="2" s="1"/>
  <c r="B55" i="2"/>
  <c r="M12" i="9"/>
  <c r="D41" i="2" s="1"/>
  <c r="L12" i="9"/>
  <c r="C41" i="2" s="1"/>
  <c r="Q12" i="9"/>
  <c r="P12" i="9"/>
  <c r="O12" i="9"/>
  <c r="F41" i="2" s="1"/>
  <c r="N12" i="9"/>
  <c r="E41" i="2" s="1"/>
  <c r="B41" i="2"/>
  <c r="V14" i="9"/>
  <c r="E56" i="2" s="1"/>
  <c r="U14" i="9"/>
  <c r="D56" i="2" s="1"/>
  <c r="T14" i="9"/>
  <c r="C56" i="2" s="1"/>
  <c r="Y14" i="9"/>
  <c r="X14" i="9"/>
  <c r="W14" i="9"/>
  <c r="F56" i="2" s="1"/>
  <c r="B56" i="2"/>
  <c r="V10" i="9"/>
  <c r="E52" i="2" s="1"/>
  <c r="U10" i="9"/>
  <c r="D52" i="2" s="1"/>
  <c r="T10" i="9"/>
  <c r="C52" i="2" s="1"/>
  <c r="Y10" i="9"/>
  <c r="X10" i="9"/>
  <c r="W10" i="9"/>
  <c r="F52" i="2" s="1"/>
  <c r="B52" i="2"/>
  <c r="V6" i="9"/>
  <c r="E48" i="2" s="1"/>
  <c r="U6" i="9"/>
  <c r="D48" i="2" s="1"/>
  <c r="T6" i="9"/>
  <c r="C48" i="2" s="1"/>
  <c r="Y6" i="9"/>
  <c r="X6" i="9"/>
  <c r="W6" i="9"/>
  <c r="F48" i="2" s="1"/>
  <c r="B48" i="2"/>
  <c r="W15" i="9"/>
  <c r="F57" i="2" s="1"/>
  <c r="V15" i="9"/>
  <c r="E57" i="2" s="1"/>
  <c r="U15" i="9"/>
  <c r="D57" i="2" s="1"/>
  <c r="T15" i="9"/>
  <c r="C57" i="2" s="1"/>
  <c r="Y15" i="9"/>
  <c r="X15" i="9"/>
  <c r="B57" i="2"/>
  <c r="F16" i="9"/>
  <c r="E16" i="9"/>
  <c r="D16" i="9"/>
  <c r="C16" i="9"/>
  <c r="B16" i="9"/>
  <c r="I16" i="9"/>
  <c r="H16" i="9"/>
  <c r="G16" i="9"/>
  <c r="M21" i="8"/>
  <c r="M27" i="1" s="1"/>
  <c r="L27" i="1"/>
  <c r="E22" i="8"/>
  <c r="E28" i="1" s="1"/>
  <c r="C28" i="1"/>
  <c r="M14" i="8"/>
  <c r="M20" i="1" s="1"/>
  <c r="L20" i="1"/>
  <c r="E25" i="8"/>
  <c r="E31" i="1" s="1"/>
  <c r="C31" i="1"/>
  <c r="E15" i="8"/>
  <c r="E21" i="1" s="1"/>
  <c r="H7" i="2"/>
  <c r="M17" i="8"/>
  <c r="M23" i="1" s="1"/>
  <c r="M13" i="9"/>
  <c r="D42" i="2" s="1"/>
  <c r="L13" i="9"/>
  <c r="C42" i="2" s="1"/>
  <c r="Q13" i="9"/>
  <c r="P13" i="9"/>
  <c r="O13" i="9"/>
  <c r="F42" i="2" s="1"/>
  <c r="N13" i="9"/>
  <c r="E42" i="2" s="1"/>
  <c r="B42" i="2"/>
  <c r="N15" i="9"/>
  <c r="E44" i="2" s="1"/>
  <c r="M15" i="9"/>
  <c r="D44" i="2" s="1"/>
  <c r="L15" i="9"/>
  <c r="C44" i="2" s="1"/>
  <c r="Q15" i="9"/>
  <c r="P15" i="9"/>
  <c r="O15" i="9"/>
  <c r="F44" i="2" s="1"/>
  <c r="B44" i="2"/>
  <c r="D11" i="9"/>
  <c r="E27" i="2" s="1"/>
  <c r="C11" i="9"/>
  <c r="D27" i="2" s="1"/>
  <c r="B11" i="9"/>
  <c r="C27" i="2" s="1"/>
  <c r="I11" i="9"/>
  <c r="H11" i="9"/>
  <c r="G11" i="9"/>
  <c r="F27" i="2" s="1"/>
  <c r="F11" i="9"/>
  <c r="E11" i="9"/>
  <c r="B27" i="2"/>
  <c r="D7" i="9"/>
  <c r="E23" i="2" s="1"/>
  <c r="C7" i="9"/>
  <c r="D23" i="2" s="1"/>
  <c r="B7" i="9"/>
  <c r="C23" i="2" s="1"/>
  <c r="I7" i="9"/>
  <c r="H7" i="9"/>
  <c r="G7" i="9"/>
  <c r="F23" i="2" s="1"/>
  <c r="F7" i="9"/>
  <c r="E7" i="9"/>
  <c r="B23" i="2"/>
  <c r="O16" i="9"/>
  <c r="N16" i="9"/>
  <c r="M16" i="9"/>
  <c r="L16" i="9"/>
  <c r="Q16" i="9"/>
  <c r="P16" i="9"/>
  <c r="I19" i="9"/>
  <c r="H19" i="9"/>
  <c r="G19" i="9"/>
  <c r="F19" i="9"/>
  <c r="E19" i="9"/>
  <c r="D19" i="9"/>
  <c r="C19" i="9"/>
  <c r="B19" i="9"/>
  <c r="L21" i="9"/>
  <c r="Q21" i="9"/>
  <c r="P21" i="9"/>
  <c r="O21" i="9"/>
  <c r="N21" i="9"/>
  <c r="M21" i="9"/>
  <c r="M34" i="8"/>
  <c r="M40" i="1" s="1"/>
  <c r="L40" i="1"/>
  <c r="T20" i="9"/>
  <c r="Y20" i="9"/>
  <c r="X20" i="9"/>
  <c r="W20" i="9"/>
  <c r="V20" i="9"/>
  <c r="U20" i="9"/>
  <c r="M11" i="9"/>
  <c r="D40" i="2" s="1"/>
  <c r="L11" i="9"/>
  <c r="C40" i="2" s="1"/>
  <c r="Q11" i="9"/>
  <c r="P11" i="9"/>
  <c r="O11" i="9"/>
  <c r="F40" i="2" s="1"/>
  <c r="N11" i="9"/>
  <c r="E40" i="2" s="1"/>
  <c r="B40" i="2"/>
  <c r="D14" i="9"/>
  <c r="E30" i="2" s="1"/>
  <c r="C14" i="9"/>
  <c r="D30" i="2" s="1"/>
  <c r="B14" i="9"/>
  <c r="C30" i="2" s="1"/>
  <c r="I14" i="9"/>
  <c r="H14" i="9"/>
  <c r="G14" i="9"/>
  <c r="F30" i="2" s="1"/>
  <c r="F14" i="9"/>
  <c r="E14" i="9"/>
  <c r="B30" i="2"/>
  <c r="D10" i="9"/>
  <c r="E26" i="2" s="1"/>
  <c r="C10" i="9"/>
  <c r="D26" i="2" s="1"/>
  <c r="B10" i="9"/>
  <c r="C26" i="2" s="1"/>
  <c r="I10" i="9"/>
  <c r="H10" i="9"/>
  <c r="G10" i="9"/>
  <c r="F26" i="2" s="1"/>
  <c r="F10" i="9"/>
  <c r="E10" i="9"/>
  <c r="B26" i="2"/>
  <c r="D6" i="9"/>
  <c r="E22" i="2" s="1"/>
  <c r="C6" i="9"/>
  <c r="D22" i="2" s="1"/>
  <c r="B6" i="9"/>
  <c r="C22" i="2" s="1"/>
  <c r="I6" i="9"/>
  <c r="H6" i="9"/>
  <c r="G6" i="9"/>
  <c r="F22" i="2" s="1"/>
  <c r="F6" i="9"/>
  <c r="E6" i="9"/>
  <c r="B22" i="2"/>
  <c r="E15" i="9"/>
  <c r="D15" i="9"/>
  <c r="E31" i="2" s="1"/>
  <c r="C15" i="9"/>
  <c r="D31" i="2" s="1"/>
  <c r="B15" i="9"/>
  <c r="C31" i="2" s="1"/>
  <c r="I15" i="9"/>
  <c r="H15" i="9"/>
  <c r="G15" i="9"/>
  <c r="F31" i="2" s="1"/>
  <c r="F15" i="9"/>
  <c r="B31" i="2"/>
  <c r="M31" i="8"/>
  <c r="M37" i="1" s="1"/>
  <c r="L37" i="1"/>
  <c r="E31" i="8"/>
  <c r="E37" i="1" s="1"/>
  <c r="C37" i="1"/>
  <c r="M33" i="8"/>
  <c r="M39" i="1" s="1"/>
  <c r="L39" i="1"/>
  <c r="M12" i="8"/>
  <c r="M18" i="1" s="1"/>
  <c r="K18" i="1"/>
  <c r="R16" i="8"/>
  <c r="R22" i="1" s="1"/>
  <c r="R14" i="8"/>
  <c r="R20" i="1" s="1"/>
  <c r="Q20" i="1"/>
  <c r="R19" i="8"/>
  <c r="R25" i="1" s="1"/>
  <c r="B7" i="1"/>
  <c r="E5" i="8"/>
  <c r="C11" i="1"/>
  <c r="E13" i="8"/>
  <c r="E19" i="1" s="1"/>
  <c r="C19" i="1"/>
  <c r="H6" i="1"/>
  <c r="Q15" i="1"/>
  <c r="R9" i="8"/>
  <c r="R15" i="1" s="1"/>
  <c r="O15" i="1"/>
  <c r="B16" i="2"/>
  <c r="D16" i="2" s="1"/>
  <c r="R6" i="8"/>
  <c r="U12" i="1"/>
  <c r="H5" i="1"/>
  <c r="R7" i="8"/>
  <c r="R13" i="1" s="1"/>
  <c r="M7" i="8"/>
  <c r="M13" i="1" s="1"/>
  <c r="R17" i="8"/>
  <c r="R23" i="1" s="1"/>
  <c r="Q23" i="1"/>
  <c r="F7" i="1"/>
  <c r="K11" i="1"/>
  <c r="R11" i="8"/>
  <c r="R17" i="1" s="1"/>
  <c r="B12" i="2"/>
  <c r="D12" i="2" s="1"/>
  <c r="O12" i="1"/>
  <c r="P6" i="8"/>
  <c r="P12" i="1" s="1"/>
  <c r="L32" i="1"/>
  <c r="M26" i="8"/>
  <c r="M32" i="1" s="1"/>
  <c r="P25" i="9"/>
  <c r="O25" i="9"/>
  <c r="N25" i="9"/>
  <c r="M25" i="9"/>
  <c r="L25" i="9"/>
  <c r="Q25" i="9"/>
  <c r="Y25" i="9"/>
  <c r="X25" i="9"/>
  <c r="W25" i="9"/>
  <c r="V25" i="9"/>
  <c r="U25" i="9"/>
  <c r="T25" i="9"/>
  <c r="E26" i="8"/>
  <c r="E32" i="1" s="1"/>
  <c r="C32" i="1"/>
  <c r="E20" i="8"/>
  <c r="E26" i="1" s="1"/>
  <c r="C26" i="1"/>
  <c r="C23" i="1"/>
  <c r="E17" i="8"/>
  <c r="E23" i="1" s="1"/>
  <c r="F6" i="1"/>
  <c r="S11" i="1"/>
  <c r="B18" i="2"/>
  <c r="D18" i="2" s="1"/>
  <c r="M9" i="8"/>
  <c r="M15" i="1" s="1"/>
  <c r="L15" i="1"/>
  <c r="H15" i="1"/>
  <c r="B13" i="2"/>
  <c r="D13" i="2" s="1"/>
  <c r="B14" i="2"/>
  <c r="D14" i="2" s="1"/>
  <c r="H7" i="1"/>
  <c r="F5" i="1" l="1"/>
  <c r="M11" i="1"/>
  <c r="D5" i="1"/>
  <c r="E11" i="1"/>
  <c r="B6" i="1"/>
  <c r="R12" i="1"/>
  <c r="D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<sst xmlns="http://schemas.openxmlformats.org/spreadsheetml/2006/main" count="808" uniqueCount="270">
  <si>
    <t>[TEAM NAME] | TEAM PERFORMANCE TRENDS</t>
  </si>
  <si>
    <t>Graph-based dashboard. Staff can interpret trends from raw metrics, deltas, and charts. Settings, wellness, S&amp;C, and stop-light logic removed.</t>
  </si>
  <si>
    <t>Team Snapshot</t>
  </si>
  <si>
    <t>Value</t>
  </si>
  <si>
    <t>Metric</t>
  </si>
  <si>
    <t>Active Athletes</t>
  </si>
  <si>
    <t>Avg CMJ Δ%</t>
  </si>
  <si>
    <t>Avg 10yd Δ%</t>
  </si>
  <si>
    <t>Avg FMS</t>
  </si>
  <si>
    <t>Avg Body Mass Δ</t>
  </si>
  <si>
    <t>Avg Lean Mass Δ</t>
  </si>
  <si>
    <t>Avg Body Fat %</t>
  </si>
  <si>
    <t>Avg Asymmetry %</t>
  </si>
  <si>
    <t>Latest Team CMJ</t>
  </si>
  <si>
    <t>Best Team CMJ</t>
  </si>
  <si>
    <t>Latest 10yd</t>
  </si>
  <si>
    <t>Best 10yd</t>
  </si>
  <si>
    <t>Athlete</t>
  </si>
  <si>
    <t>Pos</t>
  </si>
  <si>
    <t>Latest CMJ</t>
  </si>
  <si>
    <t>Baseline CMJ</t>
  </si>
  <si>
    <t>CMJ Δ%</t>
  </si>
  <si>
    <t>Best CMJ</t>
  </si>
  <si>
    <t>Latest Peak Power</t>
  </si>
  <si>
    <t>Latest RSI</t>
  </si>
  <si>
    <t>Latest Asym %</t>
  </si>
  <si>
    <t>Latest 5 yd</t>
  </si>
  <si>
    <t>Latest 10 yd</t>
  </si>
  <si>
    <t>Baseline 10 yd</t>
  </si>
  <si>
    <t>10 yd Δ%</t>
  </si>
  <si>
    <t>Best 10 yd</t>
  </si>
  <si>
    <t>Latest Body Mass</t>
  </si>
  <si>
    <t>Body Mass Δ</t>
  </si>
  <si>
    <t>Latest Lean Mass</t>
  </si>
  <si>
    <t>Lean Mass Δ</t>
  </si>
  <si>
    <t>Body Fat %</t>
  </si>
  <si>
    <t>Latest SMM</t>
  </si>
  <si>
    <t>FMS Total</t>
  </si>
  <si>
    <t>Pain?</t>
  </si>
  <si>
    <t>FMS Asym?</t>
  </si>
  <si>
    <t>[TEAM NAME] | ATHLETE PROFILE</t>
  </si>
  <si>
    <t>Graph-based player page. Select an athlete below; profile tables and charts update from live data sheets. No stop-light conclusions included.</t>
  </si>
  <si>
    <t>Select Athlete</t>
  </si>
  <si>
    <t>Player 05</t>
  </si>
  <si>
    <t>Position</t>
  </si>
  <si>
    <t>Class</t>
  </si>
  <si>
    <t>Height</t>
  </si>
  <si>
    <t>Roster Wt</t>
  </si>
  <si>
    <t>Latest Wt</t>
  </si>
  <si>
    <t>Performance Snapshot</t>
  </si>
  <si>
    <t>Current</t>
  </si>
  <si>
    <t>Baseline</t>
  </si>
  <si>
    <t>Change</t>
  </si>
  <si>
    <t>Staff Notes</t>
  </si>
  <si>
    <t>CMJ Height (in)</t>
  </si>
  <si>
    <t>Peak Power (W/kg)</t>
  </si>
  <si>
    <t>RSI-Mod</t>
  </si>
  <si>
    <t>Asymmetry %</t>
  </si>
  <si>
    <t>10 yd (s)</t>
  </si>
  <si>
    <t>Body Mass (lb)</t>
  </si>
  <si>
    <t>Lean Mass (lb)</t>
  </si>
  <si>
    <t>Force Plate Trend Data</t>
  </si>
  <si>
    <t>Date</t>
  </si>
  <si>
    <t>CMJ</t>
  </si>
  <si>
    <t>Peak Power</t>
  </si>
  <si>
    <t>Speed Trend Data</t>
  </si>
  <si>
    <t>5 yd</t>
  </si>
  <si>
    <t>10 yd</t>
  </si>
  <si>
    <t>20 yd</t>
  </si>
  <si>
    <t>Flying 10</t>
  </si>
  <si>
    <t>Body Composition Trend Data</t>
  </si>
  <si>
    <t>Body Mass</t>
  </si>
  <si>
    <t>SMM</t>
  </si>
  <si>
    <t>Lean Mass</t>
  </si>
  <si>
    <t>FMS Movement Profile</t>
  </si>
  <si>
    <t>Score</t>
  </si>
  <si>
    <t>Deep Squat</t>
  </si>
  <si>
    <t>Hurdle Step</t>
  </si>
  <si>
    <t>Inline Lunge</t>
  </si>
  <si>
    <t>Shoulder Mobility</t>
  </si>
  <si>
    <t>ASLR</t>
  </si>
  <si>
    <t>Trunk Stability</t>
  </si>
  <si>
    <t>Rotary Stability</t>
  </si>
  <si>
    <t>Total Score</t>
  </si>
  <si>
    <t>[TEAM NAME] Roster</t>
  </si>
  <si>
    <t>Edit athlete names here. Athlete Profile dropdown and all formulas reference this roster.</t>
  </si>
  <si>
    <t>Athlete ID</t>
  </si>
  <si>
    <t>Height (in)</t>
  </si>
  <si>
    <t>Weight (lb)</t>
  </si>
  <si>
    <t>Active?</t>
  </si>
  <si>
    <t>Notes</t>
  </si>
  <si>
    <t>UIW01</t>
  </si>
  <si>
    <t>Player 01</t>
  </si>
  <si>
    <t>PG</t>
  </si>
  <si>
    <t>FR</t>
  </si>
  <si>
    <t>Yes</t>
  </si>
  <si>
    <t>Team leader</t>
  </si>
  <si>
    <t>UIW02</t>
  </si>
  <si>
    <t>Player 02</t>
  </si>
  <si>
    <t>SG</t>
  </si>
  <si>
    <t>SO</t>
  </si>
  <si>
    <t>Needs academic check-in</t>
  </si>
  <si>
    <t>UIW03</t>
  </si>
  <si>
    <t>Player 03</t>
  </si>
  <si>
    <t>SF</t>
  </si>
  <si>
    <t>JR</t>
  </si>
  <si>
    <t>Returning starter</t>
  </si>
  <si>
    <t>UIW04</t>
  </si>
  <si>
    <t>Player 04</t>
  </si>
  <si>
    <t>PF</t>
  </si>
  <si>
    <t>SR</t>
  </si>
  <si>
    <t>New transfer</t>
  </si>
  <si>
    <t>UIW05</t>
  </si>
  <si>
    <t>C</t>
  </si>
  <si>
    <t>GR</t>
  </si>
  <si>
    <t>Freshman development focus</t>
  </si>
  <si>
    <t>UIW06</t>
  </si>
  <si>
    <t>Player 06</t>
  </si>
  <si>
    <t>Minutes expected to increase</t>
  </si>
  <si>
    <t>UIW07</t>
  </si>
  <si>
    <t>Player 07</t>
  </si>
  <si>
    <t>Primary ball handler</t>
  </si>
  <si>
    <t>UIW08</t>
  </si>
  <si>
    <t>Player 08</t>
  </si>
  <si>
    <t>Wing depth piece</t>
  </si>
  <si>
    <t>UIW09</t>
  </si>
  <si>
    <t>Player 09</t>
  </si>
  <si>
    <t>Frontcourt rotation</t>
  </si>
  <si>
    <t>UIW10</t>
  </si>
  <si>
    <t>Player 10</t>
  </si>
  <si>
    <t>High upside athlete</t>
  </si>
  <si>
    <t>UIW11</t>
  </si>
  <si>
    <t>Player 11</t>
  </si>
  <si>
    <t>Needs consistency</t>
  </si>
  <si>
    <t>UIW12</t>
  </si>
  <si>
    <t>Player 12</t>
  </si>
  <si>
    <t>Strong practice habits</t>
  </si>
  <si>
    <t>UIW13</t>
  </si>
  <si>
    <t>Player 13</t>
  </si>
  <si>
    <t>Monitor workload</t>
  </si>
  <si>
    <t>UIW14</t>
  </si>
  <si>
    <t>Player 14</t>
  </si>
  <si>
    <t>Leadership role</t>
  </si>
  <si>
    <t>UIW15</t>
  </si>
  <si>
    <t>Player 15</t>
  </si>
  <si>
    <t>Developmental redshirt candidate</t>
  </si>
  <si>
    <t>Force Plate Data Entry</t>
  </si>
  <si>
    <t>Add CMJ / force plate results below. Keep athlete names consistent with Roster.</t>
  </si>
  <si>
    <t>Test</t>
  </si>
  <si>
    <t>Braking Impulse</t>
  </si>
  <si>
    <t>Concentric Impulse</t>
  </si>
  <si>
    <t>Needs work</t>
  </si>
  <si>
    <t>Good pop today</t>
  </si>
  <si>
    <t>Low jump output</t>
  </si>
  <si>
    <t>Strong concentric drive</t>
  </si>
  <si>
    <t>Monitor asymmetry</t>
  </si>
  <si>
    <t>Explosive session</t>
  </si>
  <si>
    <t>Below normal output</t>
  </si>
  <si>
    <t>Good landing control</t>
  </si>
  <si>
    <t>Eccentric control improving</t>
  </si>
  <si>
    <t>RSI looked solid</t>
  </si>
  <si>
    <t>Heavy legs today</t>
  </si>
  <si>
    <t>Good force production</t>
  </si>
  <si>
    <t>Braking phase needs work</t>
  </si>
  <si>
    <t>Power trending up</t>
  </si>
  <si>
    <t>Watch left-right difference</t>
  </si>
  <si>
    <t>Solid test</t>
  </si>
  <si>
    <t>Fatigue showing</t>
  </si>
  <si>
    <t>Best jump mechanics yet</t>
  </si>
  <si>
    <t>Consistent output</t>
  </si>
  <si>
    <t>Retest next session</t>
  </si>
  <si>
    <t>InBody Data Entry</t>
  </si>
  <si>
    <t>Add InBody results below. Body comp charts and latest metrics pull from here.</t>
  </si>
  <si>
    <t>SMM (lb)</t>
  </si>
  <si>
    <t>TBW (L)</t>
  </si>
  <si>
    <t>Body mass stable</t>
  </si>
  <si>
    <t>Lean mass trending up</t>
  </si>
  <si>
    <t>Hydration looked good</t>
  </si>
  <si>
    <t>Monitor weight drop</t>
  </si>
  <si>
    <t>Body comp improving</t>
  </si>
  <si>
    <t>SMM up slightly</t>
  </si>
  <si>
    <t>Body fat trending down</t>
  </si>
  <si>
    <t>Maintain nutrition plan</t>
  </si>
  <si>
    <t>TBW low today</t>
  </si>
  <si>
    <t>Good offseason progress</t>
  </si>
  <si>
    <t>Weight up from baseline</t>
  </si>
  <si>
    <t>Lean mass down slightly</t>
  </si>
  <si>
    <t>Needs nutrition follow-up</t>
  </si>
  <si>
    <t>Segmental balance OK</t>
  </si>
  <si>
    <t>Monitor hydration status</t>
  </si>
  <si>
    <t>Good check-in</t>
  </si>
  <si>
    <t>Body mass target on track</t>
  </si>
  <si>
    <t>Retest next month</t>
  </si>
  <si>
    <t>Stable profile</t>
  </si>
  <si>
    <t>Needs fueling emphasis</t>
  </si>
  <si>
    <t>Timing Gates Data Entry</t>
  </si>
  <si>
    <t>Add speed results below. Timing gate trend charts pull from here.</t>
  </si>
  <si>
    <t>5 yd (s)</t>
  </si>
  <si>
    <t>20 yd (s)</t>
  </si>
  <si>
    <t>Flying 10 (s)</t>
  </si>
  <si>
    <t>5-10-5 (s)</t>
  </si>
  <si>
    <t>Good acceleration</t>
  </si>
  <si>
    <t>Slow first step</t>
  </si>
  <si>
    <t>Top speed improved</t>
  </si>
  <si>
    <t>10 yd looked sharp</t>
  </si>
  <si>
    <t>Retest with full warm-up</t>
  </si>
  <si>
    <t>Good sprint mechanics</t>
  </si>
  <si>
    <t>Start position inconsistent</t>
  </si>
  <si>
    <t>Strong 20 yd time</t>
  </si>
  <si>
    <t>Flying 10 improved</t>
  </si>
  <si>
    <t>COD looked smooth</t>
  </si>
  <si>
    <t>Needs better drive phase</t>
  </si>
  <si>
    <t>Acceleration trending up</t>
  </si>
  <si>
    <t>Timing error possible</t>
  </si>
  <si>
    <t>Good session</t>
  </si>
  <si>
    <t>Faster than baseline</t>
  </si>
  <si>
    <t>Stride rhythm improved</t>
  </si>
  <si>
    <t>Watch decel mechanics</t>
  </si>
  <si>
    <t>Solid repeat effort</t>
  </si>
  <si>
    <t>Retest next speed day</t>
  </si>
  <si>
    <t>FMS Data Entry</t>
  </si>
  <si>
    <t>Add movement screen results below. Athlete Profile and team tables pull latest entries.</t>
  </si>
  <si>
    <t>Asymmetry?</t>
  </si>
  <si>
    <t>No</t>
  </si>
  <si>
    <t>Limited ankle mobility</t>
  </si>
  <si>
    <t>Hip mobility restriction</t>
  </si>
  <si>
    <t>Shoulder mobility asymmetry</t>
  </si>
  <si>
    <t>Good movement quality</t>
  </si>
  <si>
    <t>Pain reported</t>
  </si>
  <si>
    <t>Needs mobility follow-up</t>
  </si>
  <si>
    <t>Rotary stability limited</t>
  </si>
  <si>
    <t>ASLR improving</t>
  </si>
  <si>
    <t>Deep squat restriction</t>
  </si>
  <si>
    <t>Trunk stability solid</t>
  </si>
  <si>
    <t>Monitor knee position</t>
  </si>
  <si>
    <t>Left-right asymmetry</t>
  </si>
  <si>
    <t>Movement quality improved</t>
  </si>
  <si>
    <t>Retest after mobility block</t>
  </si>
  <si>
    <t>No major concerns</t>
  </si>
  <si>
    <t>Trend Calculation Layer</t>
  </si>
  <si>
    <t xml:space="preserve"> This sheet uses only latest/baseline/best calculations that feed dashboards and charts. Staff make conclusions from the trends.</t>
  </si>
  <si>
    <t>Selected Athlete Chart Data</t>
  </si>
  <si>
    <t>These formulas feed the Athlete Profile charts. No staff conclusions or stop-light rules are used.</t>
  </si>
  <si>
    <t>Selected Athlete</t>
  </si>
  <si>
    <t>CMJ Height</t>
  </si>
  <si>
    <t>5-10-5</t>
  </si>
  <si>
    <t>TBW</t>
  </si>
  <si>
    <t>Baseline Body Mass</t>
  </si>
  <si>
    <t>FMS Metric</t>
  </si>
  <si>
    <t>[TEAM NAME] Trend Dashboard - Instructions</t>
  </si>
  <si>
    <t>What changed</t>
  </si>
  <si>
    <t>Removed Settings tab, wellness, S&amp;C, and stop-light logic. The workbook is graph/trend based.</t>
  </si>
  <si>
    <t>How to use</t>
  </si>
  <si>
    <t>Enter new data in Force Plate, InBody, Timing Gates, and FMS sheets using athlete names from Roster.</t>
  </si>
  <si>
    <t>Athlete Profile</t>
  </si>
  <si>
    <t>Use the dropdown in B4. Tables and charts update from Chart_Data formulas.</t>
  </si>
  <si>
    <t>Team Dashboard</t>
  </si>
  <si>
    <t>Team snapshot and athlete trend table link to Calc_Latest formulas.</t>
  </si>
  <si>
    <t>Adding rows</t>
  </si>
  <si>
    <t>Data entry sheets are set up to row 500. Keep dates in column A and athlete names in column B.</t>
  </si>
  <si>
    <t>Important</t>
  </si>
  <si>
    <t>Staff conclusions should be made from trends, deltas, and context; no automatic readiness/status colors are included.</t>
  </si>
  <si>
    <t>Metric pull fix</t>
  </si>
  <si>
    <t>Calc_Latest uses direct latest/baseline formulas; Chart_Data uses per-athlete date filters for charts.</t>
  </si>
  <si>
    <t>Branding</t>
  </si>
  <si>
    <t>Red/black formatting maintained throughout.</t>
  </si>
  <si>
    <t>Chart formula note</t>
  </si>
  <si>
    <t>The profile trend helper pulls each athlete history from grouped rows. For best live chart behavior after bulk imports, sort data tabs by Athlete then Date.</t>
  </si>
  <si>
    <t>Formula coverage</t>
  </si>
  <si>
    <t>Core latest metrics and team tables calculate to row 500; chart helper returns the first 20 tests per selected athlete.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</si>
</sst>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0.0"/>
    <numFmt numFmtId="166" formatCode="0.0%"/>
    <numFmt numFmtId="167" formatCode="\+0.0%;\-0.0%;0.0%"/>
    <numFmt numFmtId="168" formatCode="\+0.00;\-0.00;0.00"/>
    <numFmt numFmtId="169" formatCode="\+0;\-0;0"/>
  </numFmts>
  <fonts count="17">
    <font>
      <sz val="11"/>
      <name val="Carlito"/>
    </font>
    <font>
      <b/>
      <sz val="18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b/>
      <sz val="10"/>
      <color rgb="FFFFFFFF"/>
      <name val="Aptos"/>
    </font>
    <font>
      <sz val="10"/>
      <name val="Aptos"/>
    </font>
    <font>
      <b/>
      <sz val="18"/>
      <color rgb="FFFFFFFF"/>
      <name val="Aptos"/>
    </font>
    <font>
      <sz val="11"/>
      <name val="Carlito"/>
    </font>
    <font>
      <b/>
      <sz val="20"/>
      <color rgb="FFFFFFFF"/>
      <name val="Aptos"/>
    </font>
    <font>
      <sz val="12"/>
      <color rgb="FFFFFFFF"/>
      <name val="Carlito"/>
    </font>
    <font>
      <sz val="11"/>
      <color theme="0"/>
      <name val="Carlito"/>
    </font>
    <font>
      <b/>
      <sz val="14"/>
      <color rgb="FFFFFFFF"/>
      <name val="Carlito"/>
    </font>
    <font>
      <sz val="14"/>
      <name val="Carlito"/>
    </font>
    <font>
      <sz val="11"/>
      <color rgb="FF111318"/>
      <name val="Carlito"/>
    </font>
    <font>
      <sz val="11"/>
      <color rgb="FFFFFFFF"/>
      <name val="Carlito"/>
    </font>
    <font>
      <b/>
      <sz val="11"/>
      <color rgb="FF111318"/>
      <name val="Carlito"/>
    </font>
    <font>
      <sz val="14"/>
      <color rgb="FF111318"/>
      <name val="Carlito"/>
    </font>
  </fonts>
  <fills count="1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3" tint="0.249977111117893"/>
        <bgColor indexed="65"/>
      </patternFill>
    </fill>
    <fill>
      <patternFill patternType="solid">
        <fgColor rgb="FF111318"/>
      </patternFill>
    </fill>
    <fill>
      <patternFill patternType="solid">
        <fgColor rgb="FF0B2F63"/>
      </patternFill>
    </fill>
    <fill>
      <patternFill patternType="solid">
        <fgColor rgb="FF174A86"/>
      </patternFill>
    </fill>
    <fill>
      <patternFill patternType="solid">
        <fgColor rgb="FFFFFFFF"/>
      </patternFill>
    </fill>
    <fill>
      <patternFill patternType="solid">
        <fgColor rgb="FFF4F8FC"/>
      </patternFill>
    </fill>
    <fill>
      <patternFill patternType="solid">
        <fgColor rgb="FFE8F1FA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174A86"/>
      </bottom>
      <diagonal/>
    </border>
    <border>
      <left/>
      <right/>
      <top/>
      <bottom style="thin">
        <color rgb="FF111318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medium">
        <color rgb="FF111318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medium">
        <color rgb="FF111318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medium">
        <color rgb="FF111318"/>
      </bottom>
      <diagonal/>
    </border>
    <border>
      <left/>
      <right style="thin">
        <color rgb="FFFFFFFF"/>
      </right>
      <top/>
      <bottom style="medium">
        <color rgb="FF111318"/>
      </bottom>
      <diagonal/>
    </border>
    <border>
      <left style="thin">
        <color rgb="FFFFFFFF"/>
      </left>
      <right/>
      <top/>
      <bottom style="medium">
        <color rgb="FF111318"/>
      </bottom>
      <diagonal/>
    </border>
    <border>
      <left style="thin">
        <color rgb="FFFFFFFF"/>
      </left>
      <right style="thin">
        <color rgb="FFFFFFFF"/>
      </right>
      <top/>
      <bottom style="medium">
        <color rgb="FF111318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166" fontId="7" fillId="0" borderId="7" xfId="0" applyNumberFormat="1" applyFont="1" applyBorder="1" applyAlignment="1">
      <alignment horizontal="center"/>
    </xf>
    <xf numFmtId="167" fontId="7" fillId="0" borderId="7" xfId="0" applyNumberFormat="1" applyFont="1" applyBorder="1" applyAlignment="1">
      <alignment horizontal="center"/>
    </xf>
    <xf numFmtId="168" fontId="7" fillId="0" borderId="7" xfId="0" applyNumberFormat="1" applyFont="1" applyBorder="1" applyAlignment="1">
      <alignment horizontal="center"/>
    </xf>
    <xf numFmtId="169" fontId="7" fillId="0" borderId="7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2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/>
    <xf numFmtId="0" fontId="3" fillId="0" borderId="3" xfId="0" applyFont="1" applyBorder="1" applyAlignment="1">
      <alignment horizontal="center" vertical="center" wrapText="1"/>
    </xf>
    <xf numFmtId="0" fontId="12" fillId="0" borderId="0" xfId="0" applyFont="1"/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166" fontId="0" fillId="2" borderId="3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166" fontId="0" fillId="2" borderId="6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4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left"/>
    </xf>
    <xf numFmtId="0" fontId="13" fillId="7" borderId="8" xfId="0" applyFont="1" applyFill="1" applyBorder="1" applyAlignment="1">
      <alignment horizontal="center"/>
    </xf>
    <xf numFmtId="166" fontId="13" fillId="7" borderId="8" xfId="0" applyNumberFormat="1" applyFont="1" applyFill="1" applyBorder="1" applyAlignment="1">
      <alignment horizontal="center"/>
    </xf>
    <xf numFmtId="0" fontId="13" fillId="8" borderId="8" xfId="0" applyFont="1" applyFill="1" applyBorder="1" applyAlignment="1">
      <alignment horizontal="left"/>
    </xf>
    <xf numFmtId="0" fontId="13" fillId="8" borderId="8" xfId="0" applyFont="1" applyFill="1" applyBorder="1" applyAlignment="1">
      <alignment horizontal="center"/>
    </xf>
    <xf numFmtId="166" fontId="13" fillId="8" borderId="8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4" fillId="4" borderId="9" xfId="0" applyFont="1" applyFill="1" applyBorder="1"/>
    <xf numFmtId="0" fontId="2" fillId="5" borderId="10" xfId="0" applyFont="1" applyFill="1" applyBorder="1"/>
    <xf numFmtId="0" fontId="14" fillId="5" borderId="10" xfId="0" applyFont="1" applyFill="1" applyBorder="1"/>
    <xf numFmtId="0" fontId="3" fillId="4" borderId="14" xfId="0" applyFont="1" applyFill="1" applyBorder="1" applyAlignment="1">
      <alignment horizontal="center"/>
    </xf>
    <xf numFmtId="0" fontId="15" fillId="9" borderId="15" xfId="0" applyFont="1" applyFill="1" applyBorder="1"/>
    <xf numFmtId="0" fontId="3" fillId="6" borderId="0" xfId="0" applyFont="1" applyFill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/>
    </xf>
    <xf numFmtId="166" fontId="13" fillId="7" borderId="0" xfId="0" applyNumberFormat="1" applyFont="1" applyFill="1" applyAlignment="1">
      <alignment horizontal="center"/>
    </xf>
    <xf numFmtId="0" fontId="13" fillId="7" borderId="0" xfId="0" applyFont="1" applyFill="1" applyAlignment="1">
      <alignment horizontal="left"/>
    </xf>
    <xf numFmtId="2" fontId="13" fillId="7" borderId="0" xfId="0" applyNumberFormat="1" applyFont="1" applyFill="1"/>
    <xf numFmtId="2" fontId="13" fillId="7" borderId="0" xfId="0" applyNumberFormat="1" applyFont="1" applyFill="1" applyAlignment="1">
      <alignment horizontal="center"/>
    </xf>
    <xf numFmtId="0" fontId="13" fillId="8" borderId="0" xfId="0" applyFont="1" applyFill="1" applyAlignment="1">
      <alignment horizontal="left"/>
    </xf>
    <xf numFmtId="2" fontId="13" fillId="8" borderId="0" xfId="0" applyNumberFormat="1" applyFont="1" applyFill="1"/>
    <xf numFmtId="2" fontId="13" fillId="8" borderId="0" xfId="0" applyNumberFormat="1" applyFont="1" applyFill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7" fontId="13" fillId="8" borderId="0" xfId="0" applyNumberFormat="1" applyFont="1" applyFill="1" applyAlignment="1">
      <alignment horizontal="center"/>
    </xf>
    <xf numFmtId="168" fontId="13" fillId="8" borderId="0" xfId="0" applyNumberFormat="1" applyFont="1" applyFill="1" applyAlignment="1">
      <alignment horizontal="center"/>
    </xf>
    <xf numFmtId="168" fontId="13" fillId="7" borderId="0" xfId="0" applyNumberFormat="1" applyFont="1" applyFill="1" applyAlignment="1">
      <alignment horizontal="center"/>
    </xf>
    <xf numFmtId="1" fontId="13" fillId="8" borderId="0" xfId="0" applyNumberFormat="1" applyFont="1" applyFill="1" applyAlignment="1">
      <alignment horizontal="center"/>
    </xf>
    <xf numFmtId="169" fontId="13" fillId="8" borderId="0" xfId="0" applyNumberFormat="1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164" fontId="13" fillId="8" borderId="0" xfId="0" applyNumberFormat="1" applyFont="1" applyFill="1"/>
    <xf numFmtId="0" fontId="13" fillId="8" borderId="0" xfId="0" applyFont="1" applyFill="1"/>
    <xf numFmtId="166" fontId="13" fillId="8" borderId="0" xfId="0" applyNumberFormat="1" applyFont="1" applyFill="1"/>
    <xf numFmtId="164" fontId="13" fillId="7" borderId="0" xfId="0" applyNumberFormat="1" applyFont="1" applyFill="1"/>
    <xf numFmtId="0" fontId="13" fillId="7" borderId="0" xfId="0" applyFont="1" applyFill="1"/>
    <xf numFmtId="166" fontId="13" fillId="7" borderId="0" xfId="0" applyNumberFormat="1" applyFont="1" applyFill="1"/>
    <xf numFmtId="0" fontId="2" fillId="5" borderId="10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164" fontId="13" fillId="7" borderId="0" xfId="0" applyNumberFormat="1" applyFont="1" applyFill="1" applyAlignment="1">
      <alignment horizontal="center"/>
    </xf>
    <xf numFmtId="164" fontId="13" fillId="8" borderId="0" xfId="0" applyNumberFormat="1" applyFont="1" applyFill="1" applyAlignment="1">
      <alignment horizontal="center"/>
    </xf>
    <xf numFmtId="165" fontId="13" fillId="7" borderId="0" xfId="0" applyNumberFormat="1" applyFont="1" applyFill="1" applyAlignment="1">
      <alignment horizontal="center"/>
    </xf>
    <xf numFmtId="165" fontId="13" fillId="8" borderId="0" xfId="0" applyNumberFormat="1" applyFont="1" applyFill="1" applyAlignment="1">
      <alignment horizontal="center"/>
    </xf>
    <xf numFmtId="0" fontId="6" fillId="4" borderId="9" xfId="0" applyFont="1" applyFill="1" applyBorder="1"/>
    <xf numFmtId="0" fontId="3" fillId="6" borderId="14" xfId="0" applyFont="1" applyFill="1" applyBorder="1" applyAlignment="1">
      <alignment horizontal="left" vertical="center" wrapText="1"/>
    </xf>
    <xf numFmtId="0" fontId="3" fillId="6" borderId="15" xfId="0" applyFont="1" applyFill="1" applyBorder="1"/>
    <xf numFmtId="164" fontId="13" fillId="7" borderId="0" xfId="0" applyNumberFormat="1" applyFont="1" applyFill="1" applyAlignment="1">
      <alignment horizontal="left"/>
    </xf>
    <xf numFmtId="164" fontId="13" fillId="8" borderId="0" xfId="0" applyNumberFormat="1" applyFont="1" applyFill="1" applyAlignment="1">
      <alignment horizontal="left"/>
    </xf>
    <xf numFmtId="1" fontId="13" fillId="7" borderId="0" xfId="0" applyNumberFormat="1" applyFont="1" applyFill="1" applyAlignment="1">
      <alignment horizontal="center"/>
    </xf>
    <xf numFmtId="1" fontId="13" fillId="7" borderId="0" xfId="0" applyNumberFormat="1" applyFont="1" applyFill="1"/>
    <xf numFmtId="1" fontId="13" fillId="8" borderId="0" xfId="0" applyNumberFormat="1" applyFont="1" applyFill="1"/>
    <xf numFmtId="0" fontId="3" fillId="4" borderId="1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14" xfId="0" applyFont="1" applyFill="1" applyBorder="1"/>
    <xf numFmtId="0" fontId="15" fillId="7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wrapText="1"/>
    </xf>
    <xf numFmtId="0" fontId="13" fillId="8" borderId="0" xfId="0" applyFont="1" applyFill="1" applyAlignment="1">
      <alignment wrapText="1"/>
    </xf>
    <xf numFmtId="0" fontId="13" fillId="7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6" fillId="4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left"/>
    </xf>
    <xf numFmtId="0" fontId="16" fillId="8" borderId="0" xfId="0" applyFont="1" applyFill="1" applyAlignment="1">
      <alignment horizontal="left"/>
    </xf>
    <xf numFmtId="166" fontId="13" fillId="8" borderId="0" xfId="0" applyNumberFormat="1" applyFont="1" applyFill="1" applyAlignment="1">
      <alignment horizontal="center"/>
    </xf>
    <xf numFmtId="166" fontId="0" fillId="0" borderId="3" xfId="0" applyNumberFormat="1" applyBorder="1" applyAlignment="1">
      <alignment horizontal="center"/>
    </xf>
    <xf numFmtId="166" fontId="13" fillId="7" borderId="0" xfId="0" applyNumberFormat="1" applyFont="1" applyFill="1" applyAlignment="1">
      <alignment horizontal="center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left"/>
    </xf>
    <xf numFmtId="0" fontId="8" fillId="4" borderId="9" xfId="0" applyFont="1" applyFill="1" applyBorder="1"/>
    <xf numFmtId="0" fontId="2" fillId="5" borderId="10" xfId="0" applyFont="1" applyFill="1" applyBorder="1" applyAlignment="1">
      <alignment horizontal="left"/>
    </xf>
    <xf numFmtId="0" fontId="3" fillId="6" borderId="1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8" fillId="4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6" fillId="4" borderId="9" xfId="0" applyFont="1" applyFill="1" applyBorder="1"/>
    <xf numFmtId="0" fontId="1" fillId="4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1"/>
      <c:txPr>
        <a:bodyPr anchorCtr="1"/>
        <a:lstStyle/>
        <a:p>
          <a:pPr>
            <a:defRPr sz="9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91062586248881E-2"/>
          <c:y val="5.4993185947910361E-2"/>
          <c:w val="0.90379508265907804"/>
          <c:h val="0.8259851400153928"/>
        </c:manualLayout>
      </c:layout>
      <c:barChart>
        <c:barDir val="col"/>
        <c:grouping val="clustered"/>
        <c:varyColors val="0"/>
        <c:ser>
          <c:idx val="0"/>
          <c:order val="0"/>
          <c:tx>
            <c:v>CMJ Δ%</c:v>
          </c:tx>
          <c:spPr>
            <a:solidFill>
              <a:srgbClr val="0B2F63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</c:spPr>
            <c:txPr>
              <a:bodyPr anchorCtr="1"/>
              <a:lstStyle/>
              <a:p>
                <a:pPr>
                  <a:defRPr sz="900" b="0" i="0" u="none">
                    <a:solidFill>
                      <a:schemeClr val="tx2"/>
                    </a:solidFill>
                    <a:latin typeface="+mn-lt"/>
                    <a:ea typeface="+mn-lt"/>
                    <a:cs typeface="+mn-lt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Calc_Latest!$A$5:$A$34</c:f>
              <c:strCache>
                <c:ptCount val="15"/>
                <c:pt idx="0">
                  <c:v>Player 01</c:v>
                </c:pt>
                <c:pt idx="1">
                  <c:v>Player 02</c:v>
                </c:pt>
                <c:pt idx="2">
                  <c:v>Player 03</c:v>
                </c:pt>
                <c:pt idx="3">
                  <c:v>Player 04</c:v>
                </c:pt>
                <c:pt idx="4">
                  <c:v>Player 05</c:v>
                </c:pt>
                <c:pt idx="5">
                  <c:v>Player 06</c:v>
                </c:pt>
                <c:pt idx="6">
                  <c:v>Player 07</c:v>
                </c:pt>
                <c:pt idx="7">
                  <c:v>Player 08</c:v>
                </c:pt>
                <c:pt idx="8">
                  <c:v>Player 09</c:v>
                </c:pt>
                <c:pt idx="9">
                  <c:v>Player 10</c:v>
                </c:pt>
                <c:pt idx="10">
                  <c:v>Player 11</c:v>
                </c:pt>
                <c:pt idx="11">
                  <c:v>Player 12</c:v>
                </c:pt>
                <c:pt idx="12">
                  <c:v>Player 13</c:v>
                </c:pt>
                <c:pt idx="13">
                  <c:v>Player 14</c:v>
                </c:pt>
                <c:pt idx="14">
                  <c:v>Player 15</c:v>
                </c:pt>
              </c:strCache>
            </c:strRef>
          </c:cat>
          <c:val>
            <c:numRef>
              <c:f>Calc_Latest!$E$5:$E$34</c:f>
              <c:numCache>
                <c:formatCode>0.0%</c:formatCode>
                <c:ptCount val="30"/>
                <c:pt idx="0">
                  <c:v>0</c:v>
                </c:pt>
                <c:pt idx="1">
                  <c:v>-0.15648854961832054</c:v>
                </c:pt>
                <c:pt idx="2">
                  <c:v>3.8297872340425469E-2</c:v>
                </c:pt>
                <c:pt idx="3">
                  <c:v>0.21610169491525413</c:v>
                </c:pt>
                <c:pt idx="4">
                  <c:v>0.31858407079646012</c:v>
                </c:pt>
                <c:pt idx="5">
                  <c:v>-8.4249084249084269E-2</c:v>
                </c:pt>
                <c:pt idx="6">
                  <c:v>0.10389610389610383</c:v>
                </c:pt>
                <c:pt idx="7">
                  <c:v>-0.15929203539823014</c:v>
                </c:pt>
                <c:pt idx="8">
                  <c:v>6.7729083665338613E-2</c:v>
                </c:pt>
                <c:pt idx="9">
                  <c:v>-0.14285714285714293</c:v>
                </c:pt>
                <c:pt idx="10">
                  <c:v>0.47263681592039797</c:v>
                </c:pt>
                <c:pt idx="11">
                  <c:v>-0.11923076923076928</c:v>
                </c:pt>
                <c:pt idx="12">
                  <c:v>0.35323383084577104</c:v>
                </c:pt>
                <c:pt idx="13">
                  <c:v>0.11538461538461552</c:v>
                </c:pt>
                <c:pt idx="14">
                  <c:v>8.7301587301587269E-2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E-E940-A689-6488140F99B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 cmpd="sng">
            <a:solidFill>
              <a:schemeClr val="tx2">
                <a:lumMod val="15000"/>
                <a:lumOff val="85000"/>
              </a:schemeClr>
            </a:solidFill>
          </a:ln>
        </c:spPr>
        <c:txPr>
          <a:bodyPr rot="-60000000" spcFirstLastPara="1" vert="horz" wrap="square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 cmpd="sng">
              <a:solidFill>
                <a:schemeClr val="tx2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>
                <a:solidFill>
                  <a:schemeClr val="tx2"/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48650112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 rot="0" vert="horz" anchor="ctr" anchorCtr="1"/>
        <a:lstStyle/>
        <a:p>
          <a:pPr>
            <a:defRPr sz="1400" b="0" i="0" u="none">
              <a:solidFill>
                <a:schemeClr val="tx2"/>
              </a:solidFill>
              <a:latin typeface="+mn-lt"/>
              <a:ea typeface="+mn-lt"/>
              <a:cs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9525" cmpd="sng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overlay val="1"/>
      <c:txPr>
        <a:bodyPr anchorCtr="1"/>
        <a:lstStyle/>
        <a:p>
          <a:pPr>
            <a:defRPr sz="9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814909688969094E-2"/>
          <c:y val="6.0535788289621681E-2"/>
          <c:w val="0.88042804954371456"/>
          <c:h val="0.8259851400153928"/>
        </c:manualLayout>
      </c:layout>
      <c:barChart>
        <c:barDir val="col"/>
        <c:grouping val="clustered"/>
        <c:varyColors val="0"/>
        <c:ser>
          <c:idx val="0"/>
          <c:order val="0"/>
          <c:tx>
            <c:v>10 yd Δ%</c:v>
          </c:tx>
          <c:spPr>
            <a:solidFill>
              <a:srgbClr val="0B2F63"/>
            </a:solidFill>
          </c:spPr>
          <c:invertIfNegative val="0"/>
          <c:cat>
            <c:strRef>
              <c:f>Calc_Latest!$A$5:$A$34</c:f>
              <c:strCache>
                <c:ptCount val="15"/>
                <c:pt idx="0">
                  <c:v>Player 01</c:v>
                </c:pt>
                <c:pt idx="1">
                  <c:v>Player 02</c:v>
                </c:pt>
                <c:pt idx="2">
                  <c:v>Player 03</c:v>
                </c:pt>
                <c:pt idx="3">
                  <c:v>Player 04</c:v>
                </c:pt>
                <c:pt idx="4">
                  <c:v>Player 05</c:v>
                </c:pt>
                <c:pt idx="5">
                  <c:v>Player 06</c:v>
                </c:pt>
                <c:pt idx="6">
                  <c:v>Player 07</c:v>
                </c:pt>
                <c:pt idx="7">
                  <c:v>Player 08</c:v>
                </c:pt>
                <c:pt idx="8">
                  <c:v>Player 09</c:v>
                </c:pt>
                <c:pt idx="9">
                  <c:v>Player 10</c:v>
                </c:pt>
                <c:pt idx="10">
                  <c:v>Player 11</c:v>
                </c:pt>
                <c:pt idx="11">
                  <c:v>Player 12</c:v>
                </c:pt>
                <c:pt idx="12">
                  <c:v>Player 13</c:v>
                </c:pt>
                <c:pt idx="13">
                  <c:v>Player 14</c:v>
                </c:pt>
                <c:pt idx="14">
                  <c:v>Player 15</c:v>
                </c:pt>
              </c:strCache>
            </c:strRef>
          </c:cat>
          <c:val>
            <c:numRef>
              <c:f>Calc_Latest!$M$5:$M$34</c:f>
              <c:numCache>
                <c:formatCode>0.0%</c:formatCode>
                <c:ptCount val="30"/>
                <c:pt idx="0">
                  <c:v>8.3333333333333273E-2</c:v>
                </c:pt>
                <c:pt idx="1">
                  <c:v>8.8235294117647009E-2</c:v>
                </c:pt>
                <c:pt idx="2">
                  <c:v>0</c:v>
                </c:pt>
                <c:pt idx="3">
                  <c:v>-0.13548387096774192</c:v>
                </c:pt>
                <c:pt idx="4">
                  <c:v>0.11475409836065571</c:v>
                </c:pt>
                <c:pt idx="5">
                  <c:v>-0.10828025477707001</c:v>
                </c:pt>
                <c:pt idx="6">
                  <c:v>-9.0909090909090995E-2</c:v>
                </c:pt>
                <c:pt idx="7">
                  <c:v>-9.1463414634146423E-2</c:v>
                </c:pt>
                <c:pt idx="8">
                  <c:v>3.6363636363636265E-2</c:v>
                </c:pt>
                <c:pt idx="9">
                  <c:v>9.4117647058823486E-2</c:v>
                </c:pt>
                <c:pt idx="10">
                  <c:v>-6.5088757396449759E-2</c:v>
                </c:pt>
                <c:pt idx="11">
                  <c:v>-5.649717514124299E-3</c:v>
                </c:pt>
                <c:pt idx="12">
                  <c:v>7.6923076923076858E-2</c:v>
                </c:pt>
                <c:pt idx="13">
                  <c:v>-1.2048192771084348E-2</c:v>
                </c:pt>
                <c:pt idx="14">
                  <c:v>7.1428571428571369E-2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D6-B948-9C76-F3DCE5977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1400"/>
          </a:pPr>
          <a:endParaRPr lang="en-US"/>
        </a:p>
      </c:txPr>
    </c:legend>
    <c:plotVisOnly val="1"/>
    <c:dispBlanksAs val="zero"/>
    <c:showDLblsOverMax val="1"/>
  </c:chart>
  <c:spPr>
    <a:ln w="9525">
      <a:solidFill>
        <a:schemeClr val="tx1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1"/>
      <c:txPr>
        <a:bodyPr anchorCtr="1"/>
        <a:lstStyle/>
        <a:p>
          <a:pPr>
            <a:defRPr sz="9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1.8598167813769041E-2"/>
          <c:y val="4.8872180451127817E-2"/>
          <c:w val="0.97716454405063768"/>
          <c:h val="0.83129654845775858"/>
        </c:manualLayout>
      </c:layout>
      <c:barChart>
        <c:barDir val="col"/>
        <c:grouping val="clustered"/>
        <c:varyColors val="0"/>
        <c:ser>
          <c:idx val="0"/>
          <c:order val="0"/>
          <c:tx>
            <c:v>Lean Mass Δ</c:v>
          </c:tx>
          <c:spPr>
            <a:solidFill>
              <a:srgbClr val="0B2F63"/>
            </a:solidFill>
            <a:ln>
              <a:noFill/>
            </a:ln>
          </c:spPr>
          <c:invertIfNegative val="0"/>
          <c:cat>
            <c:strRef>
              <c:f>Calc_Latest!$A$5:$A$34</c:f>
              <c:strCache>
                <c:ptCount val="15"/>
                <c:pt idx="0">
                  <c:v>Player 01</c:v>
                </c:pt>
                <c:pt idx="1">
                  <c:v>Player 02</c:v>
                </c:pt>
                <c:pt idx="2">
                  <c:v>Player 03</c:v>
                </c:pt>
                <c:pt idx="3">
                  <c:v>Player 04</c:v>
                </c:pt>
                <c:pt idx="4">
                  <c:v>Player 05</c:v>
                </c:pt>
                <c:pt idx="5">
                  <c:v>Player 06</c:v>
                </c:pt>
                <c:pt idx="6">
                  <c:v>Player 07</c:v>
                </c:pt>
                <c:pt idx="7">
                  <c:v>Player 08</c:v>
                </c:pt>
                <c:pt idx="8">
                  <c:v>Player 09</c:v>
                </c:pt>
                <c:pt idx="9">
                  <c:v>Player 10</c:v>
                </c:pt>
                <c:pt idx="10">
                  <c:v>Player 11</c:v>
                </c:pt>
                <c:pt idx="11">
                  <c:v>Player 12</c:v>
                </c:pt>
                <c:pt idx="12">
                  <c:v>Player 13</c:v>
                </c:pt>
                <c:pt idx="13">
                  <c:v>Player 14</c:v>
                </c:pt>
                <c:pt idx="14">
                  <c:v>Player 15</c:v>
                </c:pt>
              </c:strCache>
            </c:strRef>
          </c:cat>
          <c:val>
            <c:numRef>
              <c:f>Calc_Latest!$R$5:$R$34</c:f>
              <c:numCache>
                <c:formatCode>General</c:formatCode>
                <c:ptCount val="30"/>
                <c:pt idx="0">
                  <c:v>-5.4000000000000057</c:v>
                </c:pt>
                <c:pt idx="1">
                  <c:v>-1.6000000000000227</c:v>
                </c:pt>
                <c:pt idx="2">
                  <c:v>5.1999999999999886</c:v>
                </c:pt>
                <c:pt idx="3">
                  <c:v>7.9000000000000057</c:v>
                </c:pt>
                <c:pt idx="4">
                  <c:v>14.700000000000017</c:v>
                </c:pt>
                <c:pt idx="5">
                  <c:v>13.599999999999994</c:v>
                </c:pt>
                <c:pt idx="6">
                  <c:v>0.59999999999999432</c:v>
                </c:pt>
                <c:pt idx="7">
                  <c:v>-1</c:v>
                </c:pt>
                <c:pt idx="8">
                  <c:v>2.6999999999999886</c:v>
                </c:pt>
                <c:pt idx="9">
                  <c:v>3.4000000000000057</c:v>
                </c:pt>
                <c:pt idx="10">
                  <c:v>0</c:v>
                </c:pt>
                <c:pt idx="11">
                  <c:v>9.7999999999999829</c:v>
                </c:pt>
                <c:pt idx="12">
                  <c:v>5.9000000000000057</c:v>
                </c:pt>
                <c:pt idx="13">
                  <c:v>9.7000000000000171</c:v>
                </c:pt>
                <c:pt idx="14">
                  <c:v>1.4000000000000057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01-EC49-96B6-E77C68582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700" cmpd="sng">
            <a:solidFill>
              <a:schemeClr val="tx1">
                <a:lumMod val="15000"/>
                <a:lumOff val="85000"/>
              </a:schemeClr>
            </a:solidFill>
          </a:ln>
        </c:spPr>
        <c:txPr>
          <a:bodyPr rot="-60000000" spcFirstLastPara="1" vert="horz" wrap="square" anchor="ctr" anchorCtr="1"/>
          <a:lstStyle/>
          <a:p>
            <a:pPr>
              <a:defRPr sz="900" b="0" i="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-60000000" vert="horz" anchor="ctr" anchorCtr="1"/>
          <a:lstStyle/>
          <a:p>
            <a:pPr>
              <a:defRPr sz="900" b="0" i="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endParaRPr lang="en-US"/>
          </a:p>
        </c:txPr>
        <c:crossAx val="48650112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 rot="0" vert="horz" anchor="ctr" anchorCtr="1"/>
        <a:lstStyle/>
        <a:p>
          <a:pPr>
            <a:defRPr sz="1400" b="0" i="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lt"/>
              <a:cs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bg1"/>
    </a:solidFill>
    <a:ln w="9525" cmpd="sng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overlay val="1"/>
      <c:txPr>
        <a:bodyPr anchorCtr="1"/>
        <a:lstStyle/>
        <a:p>
          <a:pPr>
            <a:defRPr sz="900"/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FMS Total</c:v>
          </c:tx>
          <c:spPr>
            <a:solidFill>
              <a:srgbClr val="0B2F63"/>
            </a:solidFill>
          </c:spPr>
          <c:invertIfNegative val="1"/>
          <c:cat>
            <c:strRef>
              <c:f>Calc_Latest!$A$5:$A$34</c:f>
              <c:strCache>
                <c:ptCount val="15"/>
                <c:pt idx="0">
                  <c:v>Player 01</c:v>
                </c:pt>
                <c:pt idx="1">
                  <c:v>Player 02</c:v>
                </c:pt>
                <c:pt idx="2">
                  <c:v>Player 03</c:v>
                </c:pt>
                <c:pt idx="3">
                  <c:v>Player 04</c:v>
                </c:pt>
                <c:pt idx="4">
                  <c:v>Player 05</c:v>
                </c:pt>
                <c:pt idx="5">
                  <c:v>Player 06</c:v>
                </c:pt>
                <c:pt idx="6">
                  <c:v>Player 07</c:v>
                </c:pt>
                <c:pt idx="7">
                  <c:v>Player 08</c:v>
                </c:pt>
                <c:pt idx="8">
                  <c:v>Player 09</c:v>
                </c:pt>
                <c:pt idx="9">
                  <c:v>Player 10</c:v>
                </c:pt>
                <c:pt idx="10">
                  <c:v>Player 11</c:v>
                </c:pt>
                <c:pt idx="11">
                  <c:v>Player 12</c:v>
                </c:pt>
                <c:pt idx="12">
                  <c:v>Player 13</c:v>
                </c:pt>
                <c:pt idx="13">
                  <c:v>Player 14</c:v>
                </c:pt>
                <c:pt idx="14">
                  <c:v>Player 15</c:v>
                </c:pt>
              </c:strCache>
            </c:strRef>
          </c:cat>
          <c:val>
            <c:numRef>
              <c:f>Calc_Latest!$U$5:$U$34</c:f>
              <c:numCache>
                <c:formatCode>General</c:formatCode>
                <c:ptCount val="30"/>
                <c:pt idx="0">
                  <c:v>16</c:v>
                </c:pt>
                <c:pt idx="1">
                  <c:v>17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14</c:v>
                </c:pt>
                <c:pt idx="6">
                  <c:v>16</c:v>
                </c:pt>
                <c:pt idx="7">
                  <c:v>19</c:v>
                </c:pt>
                <c:pt idx="8">
                  <c:v>17</c:v>
                </c:pt>
                <c:pt idx="9">
                  <c:v>15</c:v>
                </c:pt>
                <c:pt idx="10">
                  <c:v>17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BE53-D24D-AD68-3A986DEC3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1400"/>
          </a:pPr>
          <a:endParaRPr lang="en-US"/>
        </a:p>
      </c:txPr>
    </c:legend>
    <c:plotVisOnly val="1"/>
    <c:dispBlanksAs val="zero"/>
    <c:showDLblsOverMax val="1"/>
  </c:chart>
  <c:spPr>
    <a:ln w="9525">
      <a:solidFill>
        <a:schemeClr val="tx1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/>
              <a:t>Force Plate Trend: CMJ + Peak Power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CMJ Height</c:v>
          </c:tx>
          <c:marker>
            <c:symbol val="none"/>
          </c:marker>
          <c:cat>
            <c:strRef>
              <c:f>Chart_Data!$A$6:$A$25</c:f>
              <c:strCache>
                <c:ptCount val="4"/>
                <c:pt idx="0">
                  <c:v>1/15/2026</c:v>
                </c:pt>
                <c:pt idx="1">
                  <c:v>2/14/2026</c:v>
                </c:pt>
                <c:pt idx="2">
                  <c:v>3/16/2026</c:v>
                </c:pt>
                <c:pt idx="3">
                  <c:v>4/15/2026</c:v>
                </c:pt>
              </c:strCache>
            </c:strRef>
          </c:cat>
          <c:val>
            <c:numRef>
              <c:f>Chart_Data!$B$6:$B$25</c:f>
              <c:numCache>
                <c:formatCode>General</c:formatCode>
                <c:ptCount val="20"/>
                <c:pt idx="0">
                  <c:v>22.6</c:v>
                </c:pt>
                <c:pt idx="1">
                  <c:v>27.4</c:v>
                </c:pt>
                <c:pt idx="2">
                  <c:v>22.3</c:v>
                </c:pt>
                <c:pt idx="3">
                  <c:v>29.8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B9-3F49-9D1F-C960C134A528}"/>
            </c:ext>
          </c:extLst>
        </c:ser>
        <c:ser>
          <c:idx val="1"/>
          <c:order val="1"/>
          <c:tx>
            <c:v>Peak Power</c:v>
          </c:tx>
          <c:marker>
            <c:symbol val="none"/>
          </c:marker>
          <c:cat>
            <c:strRef>
              <c:f>Chart_Data!$A$6:$A$25</c:f>
              <c:strCache>
                <c:ptCount val="4"/>
                <c:pt idx="0">
                  <c:v>1/15/2026</c:v>
                </c:pt>
                <c:pt idx="1">
                  <c:v>2/14/2026</c:v>
                </c:pt>
                <c:pt idx="2">
                  <c:v>3/16/2026</c:v>
                </c:pt>
                <c:pt idx="3">
                  <c:v>4/15/2026</c:v>
                </c:pt>
              </c:strCache>
            </c:strRef>
          </c:cat>
          <c:val>
            <c:numRef>
              <c:f>Chart_Data!$C$6:$C$25</c:f>
              <c:numCache>
                <c:formatCode>General</c:formatCode>
                <c:ptCount val="20"/>
                <c:pt idx="0">
                  <c:v>51.8</c:v>
                </c:pt>
                <c:pt idx="1">
                  <c:v>54.7</c:v>
                </c:pt>
                <c:pt idx="2">
                  <c:v>50.8</c:v>
                </c:pt>
                <c:pt idx="3">
                  <c:v>54.9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B9-3F49-9D1F-C960C134A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/d/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/>
              <a:t>Speed Trend: 5 / 10 / 20 yd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5 yd</c:v>
          </c:tx>
          <c:marker>
            <c:symbol val="none"/>
          </c:marker>
          <c:cat>
            <c:strRef>
              <c:f>Chart_Data!$K$6:$K$25</c:f>
              <c:strCache>
                <c:ptCount val="4"/>
                <c:pt idx="0">
                  <c:v>1/15/2026</c:v>
                </c:pt>
                <c:pt idx="1">
                  <c:v>2/14/2026</c:v>
                </c:pt>
                <c:pt idx="2">
                  <c:v>3/16/2026</c:v>
                </c:pt>
                <c:pt idx="3">
                  <c:v>4/15/2026</c:v>
                </c:pt>
              </c:strCache>
            </c:strRef>
          </c:cat>
          <c:val>
            <c:numRef>
              <c:f>Chart_Data!$L$6:$L$25</c:f>
              <c:numCache>
                <c:formatCode>General</c:formatCode>
                <c:ptCount val="20"/>
                <c:pt idx="0">
                  <c:v>1.06</c:v>
                </c:pt>
                <c:pt idx="1">
                  <c:v>0.96</c:v>
                </c:pt>
                <c:pt idx="2">
                  <c:v>1</c:v>
                </c:pt>
                <c:pt idx="3">
                  <c:v>0.94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9-1C40-928C-9058FE1B9839}"/>
            </c:ext>
          </c:extLst>
        </c:ser>
        <c:ser>
          <c:idx val="1"/>
          <c:order val="1"/>
          <c:tx>
            <c:v>10 yd</c:v>
          </c:tx>
          <c:marker>
            <c:symbol val="none"/>
          </c:marker>
          <c:cat>
            <c:strRef>
              <c:f>Chart_Data!$K$6:$K$25</c:f>
              <c:strCache>
                <c:ptCount val="4"/>
                <c:pt idx="0">
                  <c:v>1/15/2026</c:v>
                </c:pt>
                <c:pt idx="1">
                  <c:v>2/14/2026</c:v>
                </c:pt>
                <c:pt idx="2">
                  <c:v>3/16/2026</c:v>
                </c:pt>
                <c:pt idx="3">
                  <c:v>4/15/2026</c:v>
                </c:pt>
              </c:strCache>
            </c:strRef>
          </c:cat>
          <c:val>
            <c:numRef>
              <c:f>Chart_Data!$M$6:$M$25</c:f>
              <c:numCache>
                <c:formatCode>General</c:formatCode>
                <c:ptCount val="20"/>
                <c:pt idx="0">
                  <c:v>1.83</c:v>
                </c:pt>
                <c:pt idx="1">
                  <c:v>1.65</c:v>
                </c:pt>
                <c:pt idx="2">
                  <c:v>1.72</c:v>
                </c:pt>
                <c:pt idx="3">
                  <c:v>1.62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9-1C40-928C-9058FE1B9839}"/>
            </c:ext>
          </c:extLst>
        </c:ser>
        <c:ser>
          <c:idx val="2"/>
          <c:order val="2"/>
          <c:tx>
            <c:v>20 yd</c:v>
          </c:tx>
          <c:marker>
            <c:symbol val="none"/>
          </c:marker>
          <c:cat>
            <c:strRef>
              <c:f>Chart_Data!$K$6:$K$25</c:f>
              <c:strCache>
                <c:ptCount val="4"/>
                <c:pt idx="0">
                  <c:v>1/15/2026</c:v>
                </c:pt>
                <c:pt idx="1">
                  <c:v>2/14/2026</c:v>
                </c:pt>
                <c:pt idx="2">
                  <c:v>3/16/2026</c:v>
                </c:pt>
                <c:pt idx="3">
                  <c:v>4/15/2026</c:v>
                </c:pt>
              </c:strCache>
            </c:strRef>
          </c:cat>
          <c:val>
            <c:numRef>
              <c:f>Chart_Data!$N$6:$N$25</c:f>
              <c:numCache>
                <c:formatCode>General</c:formatCode>
                <c:ptCount val="20"/>
                <c:pt idx="0">
                  <c:v>3.12</c:v>
                </c:pt>
                <c:pt idx="1">
                  <c:v>3.23</c:v>
                </c:pt>
                <c:pt idx="2">
                  <c:v>3.13</c:v>
                </c:pt>
                <c:pt idx="3">
                  <c:v>2.88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59-1C40-928C-9058FE1B9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/d/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/>
              <a:t>Body Composition Trend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Body Mass</c:v>
          </c:tx>
          <c:marker>
            <c:symbol val="none"/>
          </c:marker>
          <c:cat>
            <c:strRef>
              <c:f>Chart_Data!$S$6:$S$25</c:f>
              <c:strCache>
                <c:ptCount val="4"/>
                <c:pt idx="0">
                  <c:v>1/15/2026</c:v>
                </c:pt>
                <c:pt idx="1">
                  <c:v>2/14/2026</c:v>
                </c:pt>
                <c:pt idx="2">
                  <c:v>3/16/2026</c:v>
                </c:pt>
                <c:pt idx="3">
                  <c:v>4/15/2026</c:v>
                </c:pt>
              </c:strCache>
            </c:strRef>
          </c:cat>
          <c:val>
            <c:numRef>
              <c:f>Chart_Data!$T$6:$T$25</c:f>
              <c:numCache>
                <c:formatCode>General</c:formatCode>
                <c:ptCount val="20"/>
                <c:pt idx="0">
                  <c:v>228.3</c:v>
                </c:pt>
                <c:pt idx="1">
                  <c:v>226.6</c:v>
                </c:pt>
                <c:pt idx="2">
                  <c:v>232.8</c:v>
                </c:pt>
                <c:pt idx="3">
                  <c:v>232.2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35-C04A-A6E0-10D3DD8B53AE}"/>
            </c:ext>
          </c:extLst>
        </c:ser>
        <c:ser>
          <c:idx val="1"/>
          <c:order val="1"/>
          <c:tx>
            <c:v>SMM</c:v>
          </c:tx>
          <c:marker>
            <c:symbol val="none"/>
          </c:marker>
          <c:cat>
            <c:strRef>
              <c:f>Chart_Data!$S$6:$S$25</c:f>
              <c:strCache>
                <c:ptCount val="4"/>
                <c:pt idx="0">
                  <c:v>1/15/2026</c:v>
                </c:pt>
                <c:pt idx="1">
                  <c:v>2/14/2026</c:v>
                </c:pt>
                <c:pt idx="2">
                  <c:v>3/16/2026</c:v>
                </c:pt>
                <c:pt idx="3">
                  <c:v>4/15/2026</c:v>
                </c:pt>
              </c:strCache>
            </c:strRef>
          </c:cat>
          <c:val>
            <c:numRef>
              <c:f>Chart_Data!$U$6:$U$25</c:f>
              <c:numCache>
                <c:formatCode>General</c:formatCode>
                <c:ptCount val="20"/>
                <c:pt idx="0">
                  <c:v>113.9</c:v>
                </c:pt>
                <c:pt idx="1">
                  <c:v>111.3</c:v>
                </c:pt>
                <c:pt idx="2">
                  <c:v>99.4</c:v>
                </c:pt>
                <c:pt idx="3">
                  <c:v>101.4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35-C04A-A6E0-10D3DD8B53AE}"/>
            </c:ext>
          </c:extLst>
        </c:ser>
        <c:ser>
          <c:idx val="2"/>
          <c:order val="2"/>
          <c:tx>
            <c:v>Lean Mass</c:v>
          </c:tx>
          <c:marker>
            <c:symbol val="none"/>
          </c:marker>
          <c:cat>
            <c:strRef>
              <c:f>Chart_Data!$S$6:$S$25</c:f>
              <c:strCache>
                <c:ptCount val="4"/>
                <c:pt idx="0">
                  <c:v>1/15/2026</c:v>
                </c:pt>
                <c:pt idx="1">
                  <c:v>2/14/2026</c:v>
                </c:pt>
                <c:pt idx="2">
                  <c:v>3/16/2026</c:v>
                </c:pt>
                <c:pt idx="3">
                  <c:v>4/15/2026</c:v>
                </c:pt>
              </c:strCache>
            </c:strRef>
          </c:cat>
          <c:val>
            <c:numRef>
              <c:f>Chart_Data!$V$6:$V$25</c:f>
              <c:numCache>
                <c:formatCode>General</c:formatCode>
                <c:ptCount val="20"/>
                <c:pt idx="0">
                  <c:v>187.6</c:v>
                </c:pt>
                <c:pt idx="1">
                  <c:v>184.3</c:v>
                </c:pt>
                <c:pt idx="2">
                  <c:v>202.7</c:v>
                </c:pt>
                <c:pt idx="3">
                  <c:v>202.3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35-C04A-A6E0-10D3DD8B5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/d/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overlay val="1"/>
      <c:txPr>
        <a:bodyPr anchorCtr="1"/>
        <a:lstStyle/>
        <a:p>
          <a:pPr>
            <a:defRPr sz="900"/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FMS Score</c:v>
          </c:tx>
          <c:spPr>
            <a:solidFill>
              <a:srgbClr val="0B2F63"/>
            </a:solidFill>
          </c:spPr>
          <c:invertIfNegative val="1"/>
          <c:cat>
            <c:strRef>
              <c:f>Chart_Data!$AA$6:$AA$13</c:f>
              <c:strCache>
                <c:ptCount val="8"/>
                <c:pt idx="0">
                  <c:v>Deep Squat</c:v>
                </c:pt>
                <c:pt idx="1">
                  <c:v>Hurdle Step</c:v>
                </c:pt>
                <c:pt idx="2">
                  <c:v>Inline Lunge</c:v>
                </c:pt>
                <c:pt idx="3">
                  <c:v>Shoulder Mobility</c:v>
                </c:pt>
                <c:pt idx="4">
                  <c:v>ASLR</c:v>
                </c:pt>
                <c:pt idx="5">
                  <c:v>Trunk Stability</c:v>
                </c:pt>
                <c:pt idx="6">
                  <c:v>Rotary Stability</c:v>
                </c:pt>
                <c:pt idx="7">
                  <c:v>Total Score</c:v>
                </c:pt>
              </c:strCache>
            </c:strRef>
          </c:cat>
          <c:val>
            <c:numRef>
              <c:f>Chart_Data!$AB$6:$AB$13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F496-C04E-88EA-5FE632122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29</xdr:col>
      <xdr:colOff>152400</xdr:colOff>
      <xdr:row>51</xdr:row>
      <xdr:rowOff>50800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76200</xdr:rowOff>
    </xdr:from>
    <xdr:to>
      <xdr:col>28</xdr:col>
      <xdr:colOff>645160</xdr:colOff>
      <xdr:row>76</xdr:row>
      <xdr:rowOff>127000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109</xdr:row>
      <xdr:rowOff>76200</xdr:rowOff>
    </xdr:from>
    <xdr:to>
      <xdr:col>29</xdr:col>
      <xdr:colOff>127000</xdr:colOff>
      <xdr:row>138</xdr:row>
      <xdr:rowOff>50800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165100</xdr:colOff>
      <xdr:row>80</xdr:row>
      <xdr:rowOff>50800</xdr:rowOff>
    </xdr:from>
    <xdr:to>
      <xdr:col>29</xdr:col>
      <xdr:colOff>254000</xdr:colOff>
      <xdr:row>105</xdr:row>
      <xdr:rowOff>165100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24</xdr:col>
      <xdr:colOff>0</xdr:colOff>
      <xdr:row>0</xdr:row>
      <xdr:rowOff>0</xdr:rowOff>
    </xdr:from>
    <xdr:ext cx="3143250" cy="1095375"/>
    <xdr:pic>
      <xdr:nvPicPr>
        <xdr:cNvPr id="6" name="c4ad6697-254f-4a84-85e9-b631ea73400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21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19</xdr:row>
      <xdr:rowOff>0</xdr:rowOff>
    </xdr:from>
    <xdr:to>
      <xdr:col>21</xdr:col>
      <xdr:colOff>0</xdr:colOff>
      <xdr:row>34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35</xdr:row>
      <xdr:rowOff>0</xdr:rowOff>
    </xdr:from>
    <xdr:to>
      <xdr:col>21</xdr:col>
      <xdr:colOff>0</xdr:colOff>
      <xdr:row>50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51</xdr:row>
      <xdr:rowOff>0</xdr:rowOff>
    </xdr:from>
    <xdr:to>
      <xdr:col>21</xdr:col>
      <xdr:colOff>0</xdr:colOff>
      <xdr:row>68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24</xdr:col>
      <xdr:colOff>0</xdr:colOff>
      <xdr:row>0</xdr:row>
      <xdr:rowOff>0</xdr:rowOff>
    </xdr:from>
    <xdr:ext cx="3143250" cy="1095375"/>
    <xdr:pic>
      <xdr:nvPicPr>
        <xdr:cNvPr id="6" name="14e44943-df29-433c-942e-c975825318a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762250" cy="1000125"/>
    <xdr:pic>
      <xdr:nvPicPr>
        <xdr:cNvPr id="2" name="de1005fd-2ffe-400d-b881-ac1f6898ccf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0</xdr:row>
      <xdr:rowOff>0</xdr:rowOff>
    </xdr:from>
    <xdr:ext cx="2762250" cy="1000125"/>
    <xdr:pic>
      <xdr:nvPicPr>
        <xdr:cNvPr id="2" name="eb0bff78-f4a6-4693-aa1e-64b1ae1bd74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762250" cy="1000125"/>
    <xdr:pic>
      <xdr:nvPicPr>
        <xdr:cNvPr id="2" name="a91bba6f-0f75-4e6f-94aa-043fd4c4b19c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2762250" cy="1000125"/>
    <xdr:pic>
      <xdr:nvPicPr>
        <xdr:cNvPr id="2" name="77fc2a84-0292-4179-b5d3-16f537d2185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2762250" cy="1000125"/>
    <xdr:pic>
      <xdr:nvPicPr>
        <xdr:cNvPr id="2" name="e85c8515-bddd-4f07-816e-bba094a7b44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3143250" cy="1095375"/>
    <xdr:pic>
      <xdr:nvPicPr>
        <xdr:cNvPr id="2" name="5d74d3c0-3978-456e-ab6e-ed42e533ea5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osterTable" displayName="RosterTable" ref="A4:H34">
  <tableColumns count="8">
    <tableColumn id="1" xr3:uid="{00000000-0010-0000-0000-000001000000}" name="Athlete ID"/>
    <tableColumn id="2" xr3:uid="{00000000-0010-0000-0000-000002000000}" name="Athlete"/>
    <tableColumn id="3" xr3:uid="{00000000-0010-0000-0000-000003000000}" name="Position"/>
    <tableColumn id="4" xr3:uid="{00000000-0010-0000-0000-000004000000}" name="Class"/>
    <tableColumn id="5" xr3:uid="{00000000-0010-0000-0000-000005000000}" name="Height (in)"/>
    <tableColumn id="6" xr3:uid="{00000000-0010-0000-0000-000006000000}" name="Weight (lb)"/>
    <tableColumn id="7" xr3:uid="{00000000-0010-0000-0000-000007000000}" name="Active?"/>
    <tableColumn id="8" xr3:uid="{00000000-0010-0000-0000-000008000000}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orcePlateTable" displayName="ForcePlateTable" ref="A4:J500">
  <tableColumns count="10">
    <tableColumn id="1" xr3:uid="{00000000-0010-0000-0100-000001000000}" name="Date"/>
    <tableColumn id="2" xr3:uid="{00000000-0010-0000-0100-000002000000}" name="Athlete"/>
    <tableColumn id="3" xr3:uid="{00000000-0010-0000-0100-000003000000}" name="Test"/>
    <tableColumn id="4" xr3:uid="{00000000-0010-0000-0100-000004000000}" name="CMJ Height (in)"/>
    <tableColumn id="5" xr3:uid="{00000000-0010-0000-0100-000005000000}" name="Peak Power (W/kg)"/>
    <tableColumn id="6" xr3:uid="{00000000-0010-0000-0100-000006000000}" name="RSI-Mod"/>
    <tableColumn id="7" xr3:uid="{00000000-0010-0000-0100-000007000000}" name="Braking Impulse"/>
    <tableColumn id="8" xr3:uid="{00000000-0010-0000-0100-000008000000}" name="Concentric Impulse"/>
    <tableColumn id="9" xr3:uid="{00000000-0010-0000-0100-000009000000}" name="Asymmetry %"/>
    <tableColumn id="10" xr3:uid="{00000000-0010-0000-0100-00000A000000}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InBodyTable" displayName="InBodyTable" ref="A4:H500">
  <tableColumns count="8">
    <tableColumn id="1" xr3:uid="{00000000-0010-0000-0200-000001000000}" name="Date"/>
    <tableColumn id="2" xr3:uid="{00000000-0010-0000-0200-000002000000}" name="Athlete"/>
    <tableColumn id="3" xr3:uid="{00000000-0010-0000-0200-000003000000}" name="Body Mass (lb)"/>
    <tableColumn id="4" xr3:uid="{00000000-0010-0000-0200-000004000000}" name="SMM (lb)"/>
    <tableColumn id="5" xr3:uid="{00000000-0010-0000-0200-000005000000}" name="Lean Mass (lb)"/>
    <tableColumn id="6" xr3:uid="{00000000-0010-0000-0200-000006000000}" name="Body Fat %"/>
    <tableColumn id="7" xr3:uid="{00000000-0010-0000-0200-000007000000}" name="TBW (L)"/>
    <tableColumn id="9" xr3:uid="{00000000-0010-0000-0200-000009000000}" name="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imingGatesTable" displayName="TimingGatesTable" ref="A4:H500">
  <tableColumns count="8">
    <tableColumn id="1" xr3:uid="{00000000-0010-0000-0300-000001000000}" name="Date"/>
    <tableColumn id="2" xr3:uid="{00000000-0010-0000-0300-000002000000}" name="Athlete"/>
    <tableColumn id="3" xr3:uid="{00000000-0010-0000-0300-000003000000}" name="5 yd (s)"/>
    <tableColumn id="4" xr3:uid="{00000000-0010-0000-0300-000004000000}" name="10 yd (s)"/>
    <tableColumn id="5" xr3:uid="{00000000-0010-0000-0300-000005000000}" name="20 yd (s)"/>
    <tableColumn id="6" xr3:uid="{00000000-0010-0000-0300-000006000000}" name="Flying 10 (s)"/>
    <tableColumn id="7" xr3:uid="{00000000-0010-0000-0300-000007000000}" name="5-10-5 (s)"/>
    <tableColumn id="8" xr3:uid="{00000000-0010-0000-0300-000008000000}" name="Not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FMSTable" displayName="FMSTable" ref="A4:M500">
  <tableColumns count="13">
    <tableColumn id="1" xr3:uid="{00000000-0010-0000-0400-000001000000}" name="Date"/>
    <tableColumn id="2" xr3:uid="{00000000-0010-0000-0400-000002000000}" name="Athlete"/>
    <tableColumn id="3" xr3:uid="{00000000-0010-0000-0400-000003000000}" name="Deep Squat"/>
    <tableColumn id="4" xr3:uid="{00000000-0010-0000-0400-000004000000}" name="Hurdle Step"/>
    <tableColumn id="5" xr3:uid="{00000000-0010-0000-0400-000005000000}" name="Inline Lunge"/>
    <tableColumn id="6" xr3:uid="{00000000-0010-0000-0400-000006000000}" name="Shoulder Mobility"/>
    <tableColumn id="7" xr3:uid="{00000000-0010-0000-0400-000007000000}" name="ASLR"/>
    <tableColumn id="8" xr3:uid="{00000000-0010-0000-0400-000008000000}" name="Trunk Stability"/>
    <tableColumn id="9" xr3:uid="{00000000-0010-0000-0400-000009000000}" name="Rotary Stability"/>
    <tableColumn id="10" xr3:uid="{00000000-0010-0000-0400-00000A000000}" name="Pain?"/>
    <tableColumn id="11" xr3:uid="{00000000-0010-0000-0400-00000B000000}" name="Total Score"/>
    <tableColumn id="12" xr3:uid="{00000000-0010-0000-0400-00000C000000}" name="Asymmetry?"/>
    <tableColumn id="13" xr3:uid="{00000000-0010-0000-0400-00000D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5"/>
  <sheetViews>
    <sheetView showGridLines="0" topLeftCell="T1" workbookViewId="0">
      <selection sqref="A1:U1"/>
    </sheetView>
  </sheetViews>
  <sheetFormatPr baseColWidth="10" defaultColWidth="8.83203125" defaultRowHeight="14"/>
  <cols>
    <col min="1" max="1" width="15" style="9" customWidth="1"/>
    <col min="2" max="2" width="12.1640625" style="7" customWidth="1"/>
    <col min="3" max="3" width="14.33203125" style="7" customWidth="1"/>
    <col min="4" max="4" width="13" style="7" customWidth="1"/>
    <col min="5" max="5" width="14" style="7" customWidth="1"/>
    <col min="6" max="6" width="12.1640625" style="7" customWidth="1"/>
    <col min="7" max="7" width="16" style="7" customWidth="1"/>
    <col min="8" max="9" width="12.1640625" style="7" customWidth="1"/>
    <col min="10" max="10" width="10.83203125" style="7" customWidth="1"/>
    <col min="11" max="11" width="11.83203125" style="7" customWidth="1"/>
    <col min="12" max="12" width="11.1640625" style="7" customWidth="1"/>
    <col min="13" max="13" width="9.33203125" style="7" customWidth="1"/>
    <col min="14" max="14" width="10.33203125" style="7" customWidth="1"/>
    <col min="15" max="15" width="11.83203125" style="7" customWidth="1"/>
    <col min="16" max="16" width="12.6640625" style="7" customWidth="1"/>
    <col min="17" max="17" width="11.5" style="7" customWidth="1"/>
    <col min="18" max="18" width="12.33203125" style="7" customWidth="1"/>
    <col min="19" max="20" width="11.33203125" style="7" customWidth="1"/>
    <col min="21" max="21" width="10" style="7" customWidth="1"/>
    <col min="22" max="22" width="6.1640625" style="7" customWidth="1"/>
    <col min="23" max="23" width="11.6640625" style="7" customWidth="1"/>
    <col min="24" max="16384" width="8.83203125" style="7"/>
  </cols>
  <sheetData>
    <row r="1" spans="1:45" ht="42.75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33"/>
      <c r="W1" s="33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</row>
    <row r="2" spans="1:45" ht="32" customHeight="1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</row>
    <row r="3" spans="1:45"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45" ht="16">
      <c r="A4" s="34" t="s">
        <v>2</v>
      </c>
      <c r="B4" s="35" t="s">
        <v>3</v>
      </c>
      <c r="C4" s="35" t="s">
        <v>4</v>
      </c>
      <c r="D4" s="35" t="s">
        <v>3</v>
      </c>
      <c r="E4" s="35" t="s">
        <v>4</v>
      </c>
      <c r="F4" s="35" t="s">
        <v>3</v>
      </c>
      <c r="G4" s="35" t="s">
        <v>4</v>
      </c>
      <c r="H4" s="36" t="s">
        <v>3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</row>
    <row r="5" spans="1:45">
      <c r="A5" s="37" t="s">
        <v>5</v>
      </c>
      <c r="B5" s="38">
        <f>COUNTIF(Roster!$G$5:$G$500,"Yes")</f>
        <v>15</v>
      </c>
      <c r="C5" s="38" t="s">
        <v>6</v>
      </c>
      <c r="D5" s="39">
        <f>AVERAGEIF(Calc_Latest!$A$5:$A$34,"&lt;&gt;",Calc_Latest!$E$5:$E$34)</f>
        <v>7.4069872914160451E-2</v>
      </c>
      <c r="E5" s="38" t="s">
        <v>7</v>
      </c>
      <c r="F5" s="39">
        <f>AVERAGEIF(Calc_Latest!$A$5:$A$34,"&lt;&gt;",Calc_Latest!$M$5:$M$34)</f>
        <v>3.7488239077357486E-3</v>
      </c>
      <c r="G5" s="38" t="s">
        <v>8</v>
      </c>
      <c r="H5" s="38">
        <f>AVERAGEIF(Calc_Latest!$A$5:$A$34,"&lt;&gt;",Calc_Latest!$U$5:$U$34)</f>
        <v>16.533333333333335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45">
      <c r="A6" s="40" t="s">
        <v>9</v>
      </c>
      <c r="B6" s="41">
        <f>AVERAGEIF(Calc_Latest!$A$5:$A$34,"&lt;&gt;",Calc_Latest!$P$5:$P$34)</f>
        <v>2.6600000000000024</v>
      </c>
      <c r="C6" s="41" t="s">
        <v>10</v>
      </c>
      <c r="D6" s="41">
        <f>AVERAGEIF(Calc_Latest!$A$5:$A$34,"&lt;&gt;",Calc_Latest!$R$5:$R$34)</f>
        <v>4.4599999999999982</v>
      </c>
      <c r="E6" s="41" t="s">
        <v>11</v>
      </c>
      <c r="F6" s="42">
        <f>AVERAGEIF(Calc_Latest!$A$5:$A$34,"&lt;&gt;",Calc_Latest!$S$5:$S$34)</f>
        <v>0.12019999999999999</v>
      </c>
      <c r="G6" s="41" t="s">
        <v>12</v>
      </c>
      <c r="H6" s="42">
        <f>AVERAGEIF(Calc_Latest!$A$5:$A$34,"&lt;&gt;",Calc_Latest!$I$5:$I$34)</f>
        <v>9.7533333333333319E-2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45">
      <c r="A7" s="37" t="s">
        <v>13</v>
      </c>
      <c r="B7" s="38">
        <f>AVERAGEIF(Calc_Latest!$A$5:$A$34,"&lt;&gt;",Calc_Latest!$C$5:$C$34)</f>
        <v>25.366666666666667</v>
      </c>
      <c r="C7" s="38" t="s">
        <v>14</v>
      </c>
      <c r="D7" s="38">
        <f>AVERAGEIF(Calc_Latest!$A$5:$A$34,"&lt;&gt;",Calc_Latest!$F$5:$F$34)</f>
        <v>27.233333333333338</v>
      </c>
      <c r="E7" s="38" t="s">
        <v>15</v>
      </c>
      <c r="F7" s="38">
        <f>AVERAGEIF(Calc_Latest!$A$5:$A$34,"&lt;&gt;",Calc_Latest!$K$5:$K$34)</f>
        <v>1.6626666666666665</v>
      </c>
      <c r="G7" s="38" t="s">
        <v>16</v>
      </c>
      <c r="H7" s="38">
        <f>AVERAGEIF(Calc_Latest!$A$5:$A$34,"&lt;&gt;",Calc_Latest!$N$5:$N$34)</f>
        <v>1.5826666666666667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5">
      <c r="A8" s="3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5">
      <c r="A9" s="3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5" ht="15">
      <c r="A10" s="43" t="s">
        <v>17</v>
      </c>
      <c r="B10" s="44" t="s">
        <v>18</v>
      </c>
      <c r="C10" s="44" t="s">
        <v>19</v>
      </c>
      <c r="D10" s="44" t="s">
        <v>20</v>
      </c>
      <c r="E10" s="44" t="s">
        <v>21</v>
      </c>
      <c r="F10" s="44" t="s">
        <v>22</v>
      </c>
      <c r="G10" s="44" t="s">
        <v>23</v>
      </c>
      <c r="H10" s="44" t="s">
        <v>24</v>
      </c>
      <c r="I10" s="44" t="s">
        <v>25</v>
      </c>
      <c r="J10" s="44" t="s">
        <v>26</v>
      </c>
      <c r="K10" s="44" t="s">
        <v>27</v>
      </c>
      <c r="L10" s="44" t="s">
        <v>28</v>
      </c>
      <c r="M10" s="44" t="s">
        <v>29</v>
      </c>
      <c r="N10" s="44" t="s">
        <v>30</v>
      </c>
      <c r="O10" s="44" t="s">
        <v>31</v>
      </c>
      <c r="P10" s="44" t="s">
        <v>32</v>
      </c>
      <c r="Q10" s="44" t="s">
        <v>33</v>
      </c>
      <c r="R10" s="44" t="s">
        <v>34</v>
      </c>
      <c r="S10" s="44" t="s">
        <v>35</v>
      </c>
      <c r="T10" s="44" t="s">
        <v>36</v>
      </c>
      <c r="U10" s="44" t="s">
        <v>37</v>
      </c>
      <c r="V10" s="44" t="s">
        <v>38</v>
      </c>
      <c r="W10" s="45" t="s">
        <v>39</v>
      </c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5">
      <c r="A11" s="37" t="str">
        <f>Calc_Latest!A5</f>
        <v>Player 01</v>
      </c>
      <c r="B11" s="38" t="str">
        <f>Calc_Latest!B5</f>
        <v>PG</v>
      </c>
      <c r="C11" s="38">
        <f>Calc_Latest!C5</f>
        <v>25.6</v>
      </c>
      <c r="D11" s="38">
        <f>Calc_Latest!D5</f>
        <v>25.6</v>
      </c>
      <c r="E11" s="39">
        <f>Calc_Latest!E5</f>
        <v>0</v>
      </c>
      <c r="F11" s="38">
        <f>Calc_Latest!F5</f>
        <v>27.3</v>
      </c>
      <c r="G11" s="38">
        <f>Calc_Latest!G5</f>
        <v>57.9</v>
      </c>
      <c r="H11" s="38">
        <f>Calc_Latest!H5</f>
        <v>0.32</v>
      </c>
      <c r="I11" s="39">
        <f>Calc_Latest!I5</f>
        <v>0.124</v>
      </c>
      <c r="J11" s="38">
        <f>Calc_Latest!J5</f>
        <v>0.89</v>
      </c>
      <c r="K11" s="38">
        <f>Calc_Latest!K5</f>
        <v>1.54</v>
      </c>
      <c r="L11" s="38">
        <f>Calc_Latest!L5</f>
        <v>1.68</v>
      </c>
      <c r="M11" s="39">
        <f>Calc_Latest!M5</f>
        <v>8.3333333333333273E-2</v>
      </c>
      <c r="N11" s="38">
        <f>Calc_Latest!N5</f>
        <v>1.54</v>
      </c>
      <c r="O11" s="38">
        <f>Calc_Latest!O5</f>
        <v>221.7</v>
      </c>
      <c r="P11" s="38">
        <f>Calc_Latest!P5</f>
        <v>-0.10000000000002274</v>
      </c>
      <c r="Q11" s="38">
        <f>Calc_Latest!Q5</f>
        <v>186.7</v>
      </c>
      <c r="R11" s="38">
        <f>Calc_Latest!R5</f>
        <v>-5.4000000000000057</v>
      </c>
      <c r="S11" s="39">
        <f>Calc_Latest!S5</f>
        <v>7.0000000000000007E-2</v>
      </c>
      <c r="T11" s="38">
        <f>Calc_Latest!T5</f>
        <v>106.4</v>
      </c>
      <c r="U11" s="38">
        <f>Calc_Latest!U5</f>
        <v>16</v>
      </c>
      <c r="V11" s="38" t="str">
        <f>Calc_Latest!V5</f>
        <v>No</v>
      </c>
      <c r="W11" s="38" t="str">
        <f>Calc_Latest!W5</f>
        <v>No</v>
      </c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  <row r="12" spans="1:45">
      <c r="A12" s="40" t="str">
        <f>Calc_Latest!A6</f>
        <v>Player 02</v>
      </c>
      <c r="B12" s="41" t="str">
        <f>Calc_Latest!B6</f>
        <v>SG</v>
      </c>
      <c r="C12" s="41">
        <f>Calc_Latest!C6</f>
        <v>22.1</v>
      </c>
      <c r="D12" s="41">
        <f>Calc_Latest!D6</f>
        <v>26.2</v>
      </c>
      <c r="E12" s="42">
        <f>Calc_Latest!E6</f>
        <v>-0.15648854961832054</v>
      </c>
      <c r="F12" s="41">
        <f>Calc_Latest!F6</f>
        <v>27.7</v>
      </c>
      <c r="G12" s="41">
        <f>Calc_Latest!G6</f>
        <v>61.4</v>
      </c>
      <c r="H12" s="41">
        <f>Calc_Latest!H6</f>
        <v>0.39</v>
      </c>
      <c r="I12" s="42">
        <f>Calc_Latest!I6</f>
        <v>9.4E-2</v>
      </c>
      <c r="J12" s="41">
        <f>Calc_Latest!J6</f>
        <v>0.9</v>
      </c>
      <c r="K12" s="41">
        <f>Calc_Latest!K6</f>
        <v>1.55</v>
      </c>
      <c r="L12" s="41">
        <f>Calc_Latest!L6</f>
        <v>1.7</v>
      </c>
      <c r="M12" s="42">
        <f>Calc_Latest!M6</f>
        <v>8.8235294117647009E-2</v>
      </c>
      <c r="N12" s="41">
        <f>Calc_Latest!N6</f>
        <v>1.55</v>
      </c>
      <c r="O12" s="41">
        <f>Calc_Latest!O6</f>
        <v>209.6</v>
      </c>
      <c r="P12" s="41">
        <f>Calc_Latest!P6</f>
        <v>6.4000000000000057</v>
      </c>
      <c r="Q12" s="41">
        <f>Calc_Latest!Q6</f>
        <v>165.7</v>
      </c>
      <c r="R12" s="41">
        <f>Calc_Latest!R6</f>
        <v>-1.6000000000000227</v>
      </c>
      <c r="S12" s="42">
        <f>Calc_Latest!S6</f>
        <v>0.15</v>
      </c>
      <c r="T12" s="41">
        <f>Calc_Latest!T6</f>
        <v>96.1</v>
      </c>
      <c r="U12" s="41">
        <f>Calc_Latest!U6</f>
        <v>17</v>
      </c>
      <c r="V12" s="41" t="str">
        <f>Calc_Latest!V6</f>
        <v>No</v>
      </c>
      <c r="W12" s="41" t="str">
        <f>Calc_Latest!W6</f>
        <v>No</v>
      </c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</row>
    <row r="13" spans="1:45">
      <c r="A13" s="37" t="str">
        <f>Calc_Latest!A7</f>
        <v>Player 03</v>
      </c>
      <c r="B13" s="38" t="str">
        <f>Calc_Latest!B7</f>
        <v>SF</v>
      </c>
      <c r="C13" s="38">
        <f>Calc_Latest!C7</f>
        <v>24.4</v>
      </c>
      <c r="D13" s="38">
        <f>Calc_Latest!D7</f>
        <v>23.5</v>
      </c>
      <c r="E13" s="39">
        <f>Calc_Latest!E7</f>
        <v>3.8297872340425469E-2</v>
      </c>
      <c r="F13" s="38">
        <f>Calc_Latest!F7</f>
        <v>24.6</v>
      </c>
      <c r="G13" s="38">
        <f>Calc_Latest!G7</f>
        <v>59.1</v>
      </c>
      <c r="H13" s="38">
        <f>Calc_Latest!H7</f>
        <v>0.35</v>
      </c>
      <c r="I13" s="39">
        <f>Calc_Latest!I7</f>
        <v>4.5999999999999999E-2</v>
      </c>
      <c r="J13" s="38">
        <f>Calc_Latest!J7</f>
        <v>0.95</v>
      </c>
      <c r="K13" s="38">
        <f>Calc_Latest!K7</f>
        <v>1.63</v>
      </c>
      <c r="L13" s="38">
        <f>Calc_Latest!L7</f>
        <v>1.63</v>
      </c>
      <c r="M13" s="39">
        <f>Calc_Latest!M7</f>
        <v>0</v>
      </c>
      <c r="N13" s="38">
        <f>Calc_Latest!N7</f>
        <v>1.63</v>
      </c>
      <c r="O13" s="38">
        <f>Calc_Latest!O7</f>
        <v>178.5</v>
      </c>
      <c r="P13" s="38">
        <f>Calc_Latest!P7</f>
        <v>2.5999999999999943</v>
      </c>
      <c r="Q13" s="38">
        <f>Calc_Latest!Q7</f>
        <v>147.6</v>
      </c>
      <c r="R13" s="38">
        <f>Calc_Latest!R7</f>
        <v>5.1999999999999886</v>
      </c>
      <c r="S13" s="39">
        <f>Calc_Latest!S7</f>
        <v>0.11899999999999999</v>
      </c>
      <c r="T13" s="38">
        <f>Calc_Latest!T7</f>
        <v>85.5</v>
      </c>
      <c r="U13" s="38">
        <f>Calc_Latest!U7</f>
        <v>16</v>
      </c>
      <c r="V13" s="38" t="str">
        <f>Calc_Latest!V7</f>
        <v>No</v>
      </c>
      <c r="W13" s="38" t="str">
        <f>Calc_Latest!W7</f>
        <v>No</v>
      </c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</row>
    <row r="14" spans="1:45">
      <c r="A14" s="40" t="str">
        <f>Calc_Latest!A8</f>
        <v>Player 04</v>
      </c>
      <c r="B14" s="41" t="str">
        <f>Calc_Latest!B8</f>
        <v>PF</v>
      </c>
      <c r="C14" s="41">
        <f>Calc_Latest!C8</f>
        <v>28.7</v>
      </c>
      <c r="D14" s="41">
        <f>Calc_Latest!D8</f>
        <v>23.6</v>
      </c>
      <c r="E14" s="42">
        <f>Calc_Latest!E8</f>
        <v>0.21610169491525413</v>
      </c>
      <c r="F14" s="41">
        <f>Calc_Latest!F8</f>
        <v>28.7</v>
      </c>
      <c r="G14" s="41">
        <f>Calc_Latest!G8</f>
        <v>48.3</v>
      </c>
      <c r="H14" s="41">
        <f>Calc_Latest!H8</f>
        <v>0.47</v>
      </c>
      <c r="I14" s="42">
        <f>Calc_Latest!I8</f>
        <v>9.5000000000000001E-2</v>
      </c>
      <c r="J14" s="41">
        <f>Calc_Latest!J8</f>
        <v>1.02</v>
      </c>
      <c r="K14" s="41">
        <f>Calc_Latest!K8</f>
        <v>1.76</v>
      </c>
      <c r="L14" s="41">
        <f>Calc_Latest!L8</f>
        <v>1.55</v>
      </c>
      <c r="M14" s="42">
        <f>Calc_Latest!M8</f>
        <v>-0.13548387096774192</v>
      </c>
      <c r="N14" s="41">
        <f>Calc_Latest!N8</f>
        <v>1.54</v>
      </c>
      <c r="O14" s="41">
        <f>Calc_Latest!O8</f>
        <v>192.3</v>
      </c>
      <c r="P14" s="41">
        <f>Calc_Latest!P8</f>
        <v>4.7000000000000171</v>
      </c>
      <c r="Q14" s="41">
        <f>Calc_Latest!Q8</f>
        <v>164</v>
      </c>
      <c r="R14" s="41">
        <f>Calc_Latest!R8</f>
        <v>7.9000000000000057</v>
      </c>
      <c r="S14" s="42">
        <f>Calc_Latest!S8</f>
        <v>0.14899999999999999</v>
      </c>
      <c r="T14" s="41">
        <f>Calc_Latest!T8</f>
        <v>87.9</v>
      </c>
      <c r="U14" s="41">
        <f>Calc_Latest!U8</f>
        <v>16</v>
      </c>
      <c r="V14" s="41" t="str">
        <f>Calc_Latest!V8</f>
        <v>Yes</v>
      </c>
      <c r="W14" s="41" t="str">
        <f>Calc_Latest!W8</f>
        <v>Yes</v>
      </c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45">
      <c r="A15" s="37" t="str">
        <f>Calc_Latest!A9</f>
        <v>Player 05</v>
      </c>
      <c r="B15" s="38" t="str">
        <f>Calc_Latest!B9</f>
        <v>C</v>
      </c>
      <c r="C15" s="38">
        <f>Calc_Latest!C9</f>
        <v>29.8</v>
      </c>
      <c r="D15" s="38">
        <f>Calc_Latest!D9</f>
        <v>22.6</v>
      </c>
      <c r="E15" s="39">
        <f>Calc_Latest!E9</f>
        <v>0.31858407079646012</v>
      </c>
      <c r="F15" s="38">
        <f>Calc_Latest!F9</f>
        <v>29.8</v>
      </c>
      <c r="G15" s="38">
        <f>Calc_Latest!G9</f>
        <v>54.9</v>
      </c>
      <c r="H15" s="38">
        <f>Calc_Latest!H9</f>
        <v>0.37</v>
      </c>
      <c r="I15" s="39">
        <f>Calc_Latest!I9</f>
        <v>0.13800000000000001</v>
      </c>
      <c r="J15" s="38">
        <f>Calc_Latest!J9</f>
        <v>0.94</v>
      </c>
      <c r="K15" s="38">
        <f>Calc_Latest!K9</f>
        <v>1.62</v>
      </c>
      <c r="L15" s="38">
        <f>Calc_Latest!L9</f>
        <v>1.83</v>
      </c>
      <c r="M15" s="39">
        <f>Calc_Latest!M9</f>
        <v>0.11475409836065571</v>
      </c>
      <c r="N15" s="38">
        <f>Calc_Latest!N9</f>
        <v>1.62</v>
      </c>
      <c r="O15" s="38">
        <f>Calc_Latest!O9</f>
        <v>232.2</v>
      </c>
      <c r="P15" s="38">
        <f>Calc_Latest!P9</f>
        <v>3.8999999999999773</v>
      </c>
      <c r="Q15" s="38">
        <f>Calc_Latest!Q9</f>
        <v>202.3</v>
      </c>
      <c r="R15" s="38">
        <f>Calc_Latest!R9</f>
        <v>14.700000000000017</v>
      </c>
      <c r="S15" s="39">
        <f>Calc_Latest!S9</f>
        <v>0.125</v>
      </c>
      <c r="T15" s="38">
        <f>Calc_Latest!T9</f>
        <v>101.4</v>
      </c>
      <c r="U15" s="38">
        <f>Calc_Latest!U9</f>
        <v>16</v>
      </c>
      <c r="V15" s="38" t="str">
        <f>Calc_Latest!V9</f>
        <v>No</v>
      </c>
      <c r="W15" s="38" t="str">
        <f>Calc_Latest!W9</f>
        <v>No</v>
      </c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</row>
    <row r="16" spans="1:45">
      <c r="A16" s="40" t="str">
        <f>Calc_Latest!A10</f>
        <v>Player 06</v>
      </c>
      <c r="B16" s="41" t="str">
        <f>Calc_Latest!B10</f>
        <v>PG</v>
      </c>
      <c r="C16" s="41">
        <f>Calc_Latest!C10</f>
        <v>25</v>
      </c>
      <c r="D16" s="41">
        <f>Calc_Latest!D10</f>
        <v>27.3</v>
      </c>
      <c r="E16" s="42">
        <f>Calc_Latest!E10</f>
        <v>-8.4249084249084269E-2</v>
      </c>
      <c r="F16" s="41">
        <f>Calc_Latest!F10</f>
        <v>27.3</v>
      </c>
      <c r="G16" s="41">
        <f>Calc_Latest!G10</f>
        <v>55.5</v>
      </c>
      <c r="H16" s="41">
        <f>Calc_Latest!H10</f>
        <v>0.36</v>
      </c>
      <c r="I16" s="42">
        <f>Calc_Latest!I10</f>
        <v>0.11</v>
      </c>
      <c r="J16" s="41">
        <f>Calc_Latest!J10</f>
        <v>1.01</v>
      </c>
      <c r="K16" s="41">
        <f>Calc_Latest!K10</f>
        <v>1.74</v>
      </c>
      <c r="L16" s="41">
        <f>Calc_Latest!L10</f>
        <v>1.57</v>
      </c>
      <c r="M16" s="42">
        <f>Calc_Latest!M10</f>
        <v>-0.10828025477707001</v>
      </c>
      <c r="N16" s="41">
        <f>Calc_Latest!N10</f>
        <v>1.57</v>
      </c>
      <c r="O16" s="41">
        <f>Calc_Latest!O10</f>
        <v>211.8</v>
      </c>
      <c r="P16" s="41">
        <f>Calc_Latest!P10</f>
        <v>2</v>
      </c>
      <c r="Q16" s="41">
        <f>Calc_Latest!Q10</f>
        <v>187</v>
      </c>
      <c r="R16" s="41">
        <f>Calc_Latest!R10</f>
        <v>13.599999999999994</v>
      </c>
      <c r="S16" s="42">
        <f>Calc_Latest!S10</f>
        <v>7.2999999999999995E-2</v>
      </c>
      <c r="T16" s="41">
        <f>Calc_Latest!T10</f>
        <v>90.5</v>
      </c>
      <c r="U16" s="41">
        <f>Calc_Latest!U10</f>
        <v>14</v>
      </c>
      <c r="V16" s="41" t="str">
        <f>Calc_Latest!V10</f>
        <v>No</v>
      </c>
      <c r="W16" s="41" t="str">
        <f>Calc_Latest!W10</f>
        <v>No</v>
      </c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</row>
    <row r="17" spans="1:45">
      <c r="A17" s="37" t="str">
        <f>Calc_Latest!A11</f>
        <v>Player 07</v>
      </c>
      <c r="B17" s="38" t="str">
        <f>Calc_Latest!B11</f>
        <v>SG</v>
      </c>
      <c r="C17" s="38">
        <f>Calc_Latest!C11</f>
        <v>25.5</v>
      </c>
      <c r="D17" s="38">
        <f>Calc_Latest!D11</f>
        <v>23.1</v>
      </c>
      <c r="E17" s="39">
        <f>Calc_Latest!E11</f>
        <v>0.10389610389610383</v>
      </c>
      <c r="F17" s="38">
        <f>Calc_Latest!F11</f>
        <v>25.5</v>
      </c>
      <c r="G17" s="38">
        <f>Calc_Latest!G11</f>
        <v>49.8</v>
      </c>
      <c r="H17" s="38">
        <f>Calc_Latest!H11</f>
        <v>0.39</v>
      </c>
      <c r="I17" s="39">
        <f>Calc_Latest!I11</f>
        <v>8.1000000000000003E-2</v>
      </c>
      <c r="J17" s="38">
        <f>Calc_Latest!J11</f>
        <v>1.04</v>
      </c>
      <c r="K17" s="38">
        <f>Calc_Latest!K11</f>
        <v>1.8</v>
      </c>
      <c r="L17" s="38">
        <f>Calc_Latest!L11</f>
        <v>1.65</v>
      </c>
      <c r="M17" s="39">
        <f>Calc_Latest!M11</f>
        <v>-9.0909090909090995E-2</v>
      </c>
      <c r="N17" s="38">
        <f>Calc_Latest!N11</f>
        <v>1.53</v>
      </c>
      <c r="O17" s="38">
        <f>Calc_Latest!O11</f>
        <v>208.3</v>
      </c>
      <c r="P17" s="38">
        <f>Calc_Latest!P11</f>
        <v>4.2000000000000171</v>
      </c>
      <c r="Q17" s="38">
        <f>Calc_Latest!Q11</f>
        <v>168.4</v>
      </c>
      <c r="R17" s="38">
        <f>Calc_Latest!R11</f>
        <v>0.59999999999999432</v>
      </c>
      <c r="S17" s="39">
        <f>Calc_Latest!S11</f>
        <v>0.12</v>
      </c>
      <c r="T17" s="38">
        <f>Calc_Latest!T11</f>
        <v>98.6</v>
      </c>
      <c r="U17" s="38">
        <f>Calc_Latest!U11</f>
        <v>16</v>
      </c>
      <c r="V17" s="38" t="str">
        <f>Calc_Latest!V11</f>
        <v>No</v>
      </c>
      <c r="W17" s="38" t="str">
        <f>Calc_Latest!W11</f>
        <v>No</v>
      </c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</row>
    <row r="18" spans="1:45">
      <c r="A18" s="40" t="str">
        <f>Calc_Latest!A12</f>
        <v>Player 08</v>
      </c>
      <c r="B18" s="41" t="str">
        <f>Calc_Latest!B12</f>
        <v>SF</v>
      </c>
      <c r="C18" s="41">
        <f>Calc_Latest!C12</f>
        <v>19</v>
      </c>
      <c r="D18" s="41">
        <f>Calc_Latest!D12</f>
        <v>22.6</v>
      </c>
      <c r="E18" s="42">
        <f>Calc_Latest!E12</f>
        <v>-0.15929203539823014</v>
      </c>
      <c r="F18" s="41">
        <f>Calc_Latest!F12</f>
        <v>26.5</v>
      </c>
      <c r="G18" s="41">
        <f>Calc_Latest!G12</f>
        <v>57.5</v>
      </c>
      <c r="H18" s="41">
        <f>Calc_Latest!H12</f>
        <v>0.43</v>
      </c>
      <c r="I18" s="42">
        <f>Calc_Latest!I12</f>
        <v>0.127</v>
      </c>
      <c r="J18" s="41">
        <f>Calc_Latest!J12</f>
        <v>1.04</v>
      </c>
      <c r="K18" s="41">
        <f>Calc_Latest!K12</f>
        <v>1.79</v>
      </c>
      <c r="L18" s="41">
        <f>Calc_Latest!L12</f>
        <v>1.64</v>
      </c>
      <c r="M18" s="42">
        <f>Calc_Latest!M12</f>
        <v>-9.1463414634146423E-2</v>
      </c>
      <c r="N18" s="41">
        <f>Calc_Latest!N12</f>
        <v>1.64</v>
      </c>
      <c r="O18" s="41">
        <f>Calc_Latest!O12</f>
        <v>202.5</v>
      </c>
      <c r="P18" s="41">
        <f>Calc_Latest!P12</f>
        <v>7.1999999999999886</v>
      </c>
      <c r="Q18" s="41">
        <f>Calc_Latest!Q12</f>
        <v>173.2</v>
      </c>
      <c r="R18" s="41">
        <f>Calc_Latest!R12</f>
        <v>-1</v>
      </c>
      <c r="S18" s="42">
        <f>Calc_Latest!S12</f>
        <v>0.155</v>
      </c>
      <c r="T18" s="41">
        <f>Calc_Latest!T12</f>
        <v>87.5</v>
      </c>
      <c r="U18" s="41">
        <f>Calc_Latest!U12</f>
        <v>19</v>
      </c>
      <c r="V18" s="41" t="str">
        <f>Calc_Latest!V12</f>
        <v>No</v>
      </c>
      <c r="W18" s="41" t="str">
        <f>Calc_Latest!W12</f>
        <v>No</v>
      </c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</row>
    <row r="19" spans="1:45">
      <c r="A19" s="37" t="str">
        <f>Calc_Latest!A13</f>
        <v>Player 09</v>
      </c>
      <c r="B19" s="38" t="str">
        <f>Calc_Latest!B13</f>
        <v>PF</v>
      </c>
      <c r="C19" s="38">
        <f>Calc_Latest!C13</f>
        <v>26.8</v>
      </c>
      <c r="D19" s="38">
        <f>Calc_Latest!D13</f>
        <v>25.1</v>
      </c>
      <c r="E19" s="39">
        <f>Calc_Latest!E13</f>
        <v>6.7729083665338613E-2</v>
      </c>
      <c r="F19" s="38">
        <f>Calc_Latest!F13</f>
        <v>26.8</v>
      </c>
      <c r="G19" s="38">
        <f>Calc_Latest!G13</f>
        <v>53.7</v>
      </c>
      <c r="H19" s="38">
        <f>Calc_Latest!H13</f>
        <v>0.44</v>
      </c>
      <c r="I19" s="39">
        <f>Calc_Latest!I13</f>
        <v>2.1000000000000001E-2</v>
      </c>
      <c r="J19" s="38">
        <f>Calc_Latest!J13</f>
        <v>0.92</v>
      </c>
      <c r="K19" s="38">
        <f>Calc_Latest!K13</f>
        <v>1.59</v>
      </c>
      <c r="L19" s="38">
        <f>Calc_Latest!L13</f>
        <v>1.65</v>
      </c>
      <c r="M19" s="39">
        <f>Calc_Latest!M13</f>
        <v>3.6363636363636265E-2</v>
      </c>
      <c r="N19" s="38">
        <f>Calc_Latest!N13</f>
        <v>1.57</v>
      </c>
      <c r="O19" s="38">
        <f>Calc_Latest!O13</f>
        <v>230.9</v>
      </c>
      <c r="P19" s="38">
        <f>Calc_Latest!P13</f>
        <v>-0.69999999999998863</v>
      </c>
      <c r="Q19" s="38">
        <f>Calc_Latest!Q13</f>
        <v>196.1</v>
      </c>
      <c r="R19" s="38">
        <f>Calc_Latest!R13</f>
        <v>2.6999999999999886</v>
      </c>
      <c r="S19" s="39">
        <f>Calc_Latest!S13</f>
        <v>0.115</v>
      </c>
      <c r="T19" s="38">
        <f>Calc_Latest!T13</f>
        <v>105.9</v>
      </c>
      <c r="U19" s="38">
        <f>Calc_Latest!U13</f>
        <v>17</v>
      </c>
      <c r="V19" s="38" t="str">
        <f>Calc_Latest!V13</f>
        <v>No</v>
      </c>
      <c r="W19" s="38" t="str">
        <f>Calc_Latest!W13</f>
        <v>No</v>
      </c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</row>
    <row r="20" spans="1:45">
      <c r="A20" s="40" t="str">
        <f>Calc_Latest!A14</f>
        <v>Player 10</v>
      </c>
      <c r="B20" s="41" t="str">
        <f>Calc_Latest!B14</f>
        <v>C</v>
      </c>
      <c r="C20" s="41">
        <f>Calc_Latest!C14</f>
        <v>20.399999999999999</v>
      </c>
      <c r="D20" s="41">
        <f>Calc_Latest!D14</f>
        <v>23.8</v>
      </c>
      <c r="E20" s="42">
        <f>Calc_Latest!E14</f>
        <v>-0.14285714285714293</v>
      </c>
      <c r="F20" s="41">
        <f>Calc_Latest!F14</f>
        <v>26</v>
      </c>
      <c r="G20" s="41">
        <f>Calc_Latest!G14</f>
        <v>58.2</v>
      </c>
      <c r="H20" s="41">
        <f>Calc_Latest!H14</f>
        <v>0.32</v>
      </c>
      <c r="I20" s="42">
        <f>Calc_Latest!I14</f>
        <v>0.10100000000000001</v>
      </c>
      <c r="J20" s="41">
        <f>Calc_Latest!J14</f>
        <v>0.89</v>
      </c>
      <c r="K20" s="41">
        <f>Calc_Latest!K14</f>
        <v>1.54</v>
      </c>
      <c r="L20" s="41">
        <f>Calc_Latest!L14</f>
        <v>1.7</v>
      </c>
      <c r="M20" s="42">
        <f>Calc_Latest!M14</f>
        <v>9.4117647058823486E-2</v>
      </c>
      <c r="N20" s="41">
        <f>Calc_Latest!N14</f>
        <v>1.54</v>
      </c>
      <c r="O20" s="41">
        <f>Calc_Latest!O14</f>
        <v>215.1</v>
      </c>
      <c r="P20" s="41">
        <f>Calc_Latest!P14</f>
        <v>2.1999999999999886</v>
      </c>
      <c r="Q20" s="41">
        <f>Calc_Latest!Q14</f>
        <v>183.4</v>
      </c>
      <c r="R20" s="41">
        <f>Calc_Latest!R14</f>
        <v>3.4000000000000057</v>
      </c>
      <c r="S20" s="42">
        <f>Calc_Latest!S14</f>
        <v>0.111</v>
      </c>
      <c r="T20" s="41">
        <f>Calc_Latest!T14</f>
        <v>99.1</v>
      </c>
      <c r="U20" s="41">
        <f>Calc_Latest!U14</f>
        <v>15</v>
      </c>
      <c r="V20" s="41" t="str">
        <f>Calc_Latest!V14</f>
        <v>No</v>
      </c>
      <c r="W20" s="41" t="str">
        <f>Calc_Latest!W14</f>
        <v>Yes</v>
      </c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</row>
    <row r="21" spans="1:45">
      <c r="A21" s="37" t="str">
        <f>Calc_Latest!A15</f>
        <v>Player 11</v>
      </c>
      <c r="B21" s="38" t="str">
        <f>Calc_Latest!B15</f>
        <v>PG</v>
      </c>
      <c r="C21" s="38">
        <f>Calc_Latest!C15</f>
        <v>29.6</v>
      </c>
      <c r="D21" s="38">
        <f>Calc_Latest!D15</f>
        <v>20.100000000000001</v>
      </c>
      <c r="E21" s="39">
        <f>Calc_Latest!E15</f>
        <v>0.47263681592039797</v>
      </c>
      <c r="F21" s="38">
        <f>Calc_Latest!F15</f>
        <v>29.6</v>
      </c>
      <c r="G21" s="38">
        <f>Calc_Latest!G15</f>
        <v>54.1</v>
      </c>
      <c r="H21" s="38">
        <f>Calc_Latest!H15</f>
        <v>0.39</v>
      </c>
      <c r="I21" s="39">
        <f>Calc_Latest!I15</f>
        <v>0.114</v>
      </c>
      <c r="J21" s="38">
        <f>Calc_Latest!J15</f>
        <v>1.04</v>
      </c>
      <c r="K21" s="38">
        <f>Calc_Latest!K15</f>
        <v>1.8</v>
      </c>
      <c r="L21" s="38">
        <f>Calc_Latest!L15</f>
        <v>1.69</v>
      </c>
      <c r="M21" s="39">
        <f>Calc_Latest!M15</f>
        <v>-6.5088757396449759E-2</v>
      </c>
      <c r="N21" s="38">
        <f>Calc_Latest!N15</f>
        <v>1.64</v>
      </c>
      <c r="O21" s="38">
        <f>Calc_Latest!O15</f>
        <v>189.4</v>
      </c>
      <c r="P21" s="38">
        <f>Calc_Latest!P15</f>
        <v>-3.1999999999999886</v>
      </c>
      <c r="Q21" s="38">
        <f>Calc_Latest!Q15</f>
        <v>167.4</v>
      </c>
      <c r="R21" s="38">
        <f>Calc_Latest!R15</f>
        <v>0</v>
      </c>
      <c r="S21" s="39">
        <f>Calc_Latest!S15</f>
        <v>0.154</v>
      </c>
      <c r="T21" s="38">
        <f>Calc_Latest!T15</f>
        <v>95.9</v>
      </c>
      <c r="U21" s="38">
        <f>Calc_Latest!U15</f>
        <v>17</v>
      </c>
      <c r="V21" s="38" t="str">
        <f>Calc_Latest!V15</f>
        <v>No</v>
      </c>
      <c r="W21" s="38" t="str">
        <f>Calc_Latest!W15</f>
        <v>No</v>
      </c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</row>
    <row r="22" spans="1:45">
      <c r="A22" s="40" t="str">
        <f>Calc_Latest!A16</f>
        <v>Player 12</v>
      </c>
      <c r="B22" s="41" t="str">
        <f>Calc_Latest!B16</f>
        <v>SG</v>
      </c>
      <c r="C22" s="41">
        <f>Calc_Latest!C16</f>
        <v>22.9</v>
      </c>
      <c r="D22" s="41">
        <f>Calc_Latest!D16</f>
        <v>26</v>
      </c>
      <c r="E22" s="42">
        <f>Calc_Latest!E16</f>
        <v>-0.11923076923076928</v>
      </c>
      <c r="F22" s="41">
        <f>Calc_Latest!F16</f>
        <v>27</v>
      </c>
      <c r="G22" s="41">
        <f>Calc_Latest!G16</f>
        <v>48.6</v>
      </c>
      <c r="H22" s="41">
        <f>Calc_Latest!H16</f>
        <v>0.44</v>
      </c>
      <c r="I22" s="42">
        <f>Calc_Latest!I16</f>
        <v>0.13700000000000001</v>
      </c>
      <c r="J22" s="41">
        <f>Calc_Latest!J16</f>
        <v>1.03</v>
      </c>
      <c r="K22" s="41">
        <f>Calc_Latest!K16</f>
        <v>1.78</v>
      </c>
      <c r="L22" s="41">
        <f>Calc_Latest!L16</f>
        <v>1.77</v>
      </c>
      <c r="M22" s="42">
        <f>Calc_Latest!M16</f>
        <v>-5.649717514124299E-3</v>
      </c>
      <c r="N22" s="41">
        <f>Calc_Latest!N16</f>
        <v>1.62</v>
      </c>
      <c r="O22" s="41">
        <f>Calc_Latest!O16</f>
        <v>185.3</v>
      </c>
      <c r="P22" s="41">
        <f>Calc_Latest!P16</f>
        <v>4.7000000000000171</v>
      </c>
      <c r="Q22" s="41">
        <f>Calc_Latest!Q16</f>
        <v>159.6</v>
      </c>
      <c r="R22" s="41">
        <f>Calc_Latest!R16</f>
        <v>9.7999999999999829</v>
      </c>
      <c r="S22" s="42">
        <f>Calc_Latest!S16</f>
        <v>0.154</v>
      </c>
      <c r="T22" s="41">
        <f>Calc_Latest!T16</f>
        <v>83</v>
      </c>
      <c r="U22" s="41">
        <f>Calc_Latest!U16</f>
        <v>18</v>
      </c>
      <c r="V22" s="41" t="str">
        <f>Calc_Latest!V16</f>
        <v>No</v>
      </c>
      <c r="W22" s="41" t="str">
        <f>Calc_Latest!W16</f>
        <v>No</v>
      </c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</row>
    <row r="23" spans="1:45">
      <c r="A23" s="37" t="str">
        <f>Calc_Latest!A17</f>
        <v>Player 13</v>
      </c>
      <c r="B23" s="38" t="str">
        <f>Calc_Latest!B17</f>
        <v>SF</v>
      </c>
      <c r="C23" s="38">
        <f>Calc_Latest!C17</f>
        <v>27.2</v>
      </c>
      <c r="D23" s="38">
        <f>Calc_Latest!D17</f>
        <v>20.100000000000001</v>
      </c>
      <c r="E23" s="39">
        <f>Calc_Latest!E17</f>
        <v>0.35323383084577104</v>
      </c>
      <c r="F23" s="38">
        <f>Calc_Latest!F17</f>
        <v>27.4</v>
      </c>
      <c r="G23" s="38">
        <f>Calc_Latest!G17</f>
        <v>52.2</v>
      </c>
      <c r="H23" s="38">
        <f>Calc_Latest!H17</f>
        <v>0.34</v>
      </c>
      <c r="I23" s="39">
        <f>Calc_Latest!I17</f>
        <v>4.4999999999999998E-2</v>
      </c>
      <c r="J23" s="38">
        <f>Calc_Latest!J17</f>
        <v>0.9</v>
      </c>
      <c r="K23" s="38">
        <f>Calc_Latest!K17</f>
        <v>1.56</v>
      </c>
      <c r="L23" s="38">
        <f>Calc_Latest!L17</f>
        <v>1.69</v>
      </c>
      <c r="M23" s="39">
        <f>Calc_Latest!M17</f>
        <v>7.6923076923076858E-2</v>
      </c>
      <c r="N23" s="38">
        <f>Calc_Latest!N17</f>
        <v>1.56</v>
      </c>
      <c r="O23" s="38">
        <f>Calc_Latest!O17</f>
        <v>211</v>
      </c>
      <c r="P23" s="38">
        <f>Calc_Latest!P17</f>
        <v>-2.5999999999999943</v>
      </c>
      <c r="Q23" s="38">
        <f>Calc_Latest!Q17</f>
        <v>183.1</v>
      </c>
      <c r="R23" s="38">
        <f>Calc_Latest!R17</f>
        <v>5.9000000000000057</v>
      </c>
      <c r="S23" s="39">
        <f>Calc_Latest!S17</f>
        <v>7.0999999999999994E-2</v>
      </c>
      <c r="T23" s="38">
        <f>Calc_Latest!T17</f>
        <v>106.2</v>
      </c>
      <c r="U23" s="38">
        <f>Calc_Latest!U17</f>
        <v>18</v>
      </c>
      <c r="V23" s="38" t="str">
        <f>Calc_Latest!V17</f>
        <v>No</v>
      </c>
      <c r="W23" s="38" t="str">
        <f>Calc_Latest!W17</f>
        <v>No</v>
      </c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</row>
    <row r="24" spans="1:45">
      <c r="A24" s="40" t="str">
        <f>Calc_Latest!A18</f>
        <v>Player 14</v>
      </c>
      <c r="B24" s="41" t="str">
        <f>Calc_Latest!B18</f>
        <v>PF</v>
      </c>
      <c r="C24" s="41">
        <f>Calc_Latest!C18</f>
        <v>26.1</v>
      </c>
      <c r="D24" s="41">
        <f>Calc_Latest!D18</f>
        <v>23.4</v>
      </c>
      <c r="E24" s="42">
        <f>Calc_Latest!E18</f>
        <v>0.11538461538461552</v>
      </c>
      <c r="F24" s="41">
        <f>Calc_Latest!F18</f>
        <v>26.3</v>
      </c>
      <c r="G24" s="41">
        <f>Calc_Latest!G18</f>
        <v>56.6</v>
      </c>
      <c r="H24" s="41">
        <f>Calc_Latest!H18</f>
        <v>0.35</v>
      </c>
      <c r="I24" s="42">
        <f>Calc_Latest!I18</f>
        <v>0.10299999999999999</v>
      </c>
      <c r="J24" s="41">
        <f>Calc_Latest!J18</f>
        <v>0.97</v>
      </c>
      <c r="K24" s="41">
        <f>Calc_Latest!K18</f>
        <v>1.68</v>
      </c>
      <c r="L24" s="41">
        <f>Calc_Latest!L18</f>
        <v>1.66</v>
      </c>
      <c r="M24" s="42">
        <f>Calc_Latest!M18</f>
        <v>-1.2048192771084348E-2</v>
      </c>
      <c r="N24" s="41">
        <f>Calc_Latest!N18</f>
        <v>1.63</v>
      </c>
      <c r="O24" s="41">
        <f>Calc_Latest!O18</f>
        <v>209.4</v>
      </c>
      <c r="P24" s="41">
        <f>Calc_Latest!P18</f>
        <v>6.9000000000000057</v>
      </c>
      <c r="Q24" s="41">
        <f>Calc_Latest!Q18</f>
        <v>176.4</v>
      </c>
      <c r="R24" s="41">
        <f>Calc_Latest!R18</f>
        <v>9.7000000000000171</v>
      </c>
      <c r="S24" s="42">
        <f>Calc_Latest!S18</f>
        <v>8.1000000000000003E-2</v>
      </c>
      <c r="T24" s="41">
        <f>Calc_Latest!T18</f>
        <v>102.6</v>
      </c>
      <c r="U24" s="41">
        <f>Calc_Latest!U18</f>
        <v>18</v>
      </c>
      <c r="V24" s="41" t="str">
        <f>Calc_Latest!V18</f>
        <v>No</v>
      </c>
      <c r="W24" s="41" t="str">
        <f>Calc_Latest!W18</f>
        <v>No</v>
      </c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</row>
    <row r="25" spans="1:45">
      <c r="A25" s="37" t="str">
        <f>Calc_Latest!A19</f>
        <v>Player 15</v>
      </c>
      <c r="B25" s="38" t="str">
        <f>Calc_Latest!B19</f>
        <v>C</v>
      </c>
      <c r="C25" s="38">
        <f>Calc_Latest!C19</f>
        <v>27.4</v>
      </c>
      <c r="D25" s="38">
        <f>Calc_Latest!D19</f>
        <v>25.2</v>
      </c>
      <c r="E25" s="39">
        <f>Calc_Latest!E19</f>
        <v>8.7301587301587269E-2</v>
      </c>
      <c r="F25" s="38">
        <f>Calc_Latest!F19</f>
        <v>28</v>
      </c>
      <c r="G25" s="38">
        <f>Calc_Latest!G19</f>
        <v>58.5</v>
      </c>
      <c r="H25" s="38">
        <f>Calc_Latest!H19</f>
        <v>0.48</v>
      </c>
      <c r="I25" s="39">
        <f>Calc_Latest!I19</f>
        <v>0.127</v>
      </c>
      <c r="J25" s="38">
        <f>Calc_Latest!J19</f>
        <v>0.9</v>
      </c>
      <c r="K25" s="38">
        <f>Calc_Latest!K19</f>
        <v>1.56</v>
      </c>
      <c r="L25" s="38">
        <f>Calc_Latest!L19</f>
        <v>1.68</v>
      </c>
      <c r="M25" s="39">
        <f>Calc_Latest!M19</f>
        <v>7.1428571428571369E-2</v>
      </c>
      <c r="N25" s="38">
        <f>Calc_Latest!N19</f>
        <v>1.56</v>
      </c>
      <c r="O25" s="38">
        <f>Calc_Latest!O19</f>
        <v>209.3</v>
      </c>
      <c r="P25" s="38">
        <f>Calc_Latest!P19</f>
        <v>1.7000000000000171</v>
      </c>
      <c r="Q25" s="38">
        <f>Calc_Latest!Q19</f>
        <v>177.9</v>
      </c>
      <c r="R25" s="38">
        <f>Calc_Latest!R19</f>
        <v>1.4000000000000057</v>
      </c>
      <c r="S25" s="39">
        <f>Calc_Latest!S19</f>
        <v>0.156</v>
      </c>
      <c r="T25" s="38">
        <f>Calc_Latest!T19</f>
        <v>93.4</v>
      </c>
      <c r="U25" s="38">
        <f>Calc_Latest!U19</f>
        <v>15</v>
      </c>
      <c r="V25" s="38" t="str">
        <f>Calc_Latest!V19</f>
        <v>No</v>
      </c>
      <c r="W25" s="38" t="str">
        <f>Calc_Latest!W19</f>
        <v>No</v>
      </c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</row>
    <row r="26" spans="1:45">
      <c r="A26" s="23" t="str">
        <f>Calc_Latest!A20</f>
        <v/>
      </c>
      <c r="B26" s="24" t="str">
        <f>Calc_Latest!B20</f>
        <v/>
      </c>
      <c r="C26" s="24" t="str">
        <f>Calc_Latest!C20</f>
        <v/>
      </c>
      <c r="D26" s="24" t="str">
        <f>Calc_Latest!D20</f>
        <v/>
      </c>
      <c r="E26" s="25" t="str">
        <f>Calc_Latest!E20</f>
        <v/>
      </c>
      <c r="F26" s="24" t="str">
        <f>Calc_Latest!F20</f>
        <v/>
      </c>
      <c r="G26" s="24" t="str">
        <f>Calc_Latest!G20</f>
        <v/>
      </c>
      <c r="H26" s="24" t="str">
        <f>Calc_Latest!H20</f>
        <v/>
      </c>
      <c r="I26" s="25" t="str">
        <f>Calc_Latest!I20</f>
        <v/>
      </c>
      <c r="J26" s="24" t="str">
        <f>Calc_Latest!J20</f>
        <v/>
      </c>
      <c r="K26" s="24" t="str">
        <f>Calc_Latest!K20</f>
        <v/>
      </c>
      <c r="L26" s="24" t="str">
        <f>Calc_Latest!L20</f>
        <v/>
      </c>
      <c r="M26" s="25" t="str">
        <f>Calc_Latest!M20</f>
        <v/>
      </c>
      <c r="N26" s="24" t="str">
        <f>Calc_Latest!N20</f>
        <v/>
      </c>
      <c r="O26" s="24" t="str">
        <f>Calc_Latest!O20</f>
        <v/>
      </c>
      <c r="P26" s="24" t="str">
        <f>Calc_Latest!P20</f>
        <v/>
      </c>
      <c r="Q26" s="24" t="str">
        <f>Calc_Latest!Q20</f>
        <v/>
      </c>
      <c r="R26" s="24" t="str">
        <f>Calc_Latest!R20</f>
        <v/>
      </c>
      <c r="S26" s="25" t="str">
        <f>Calc_Latest!S20</f>
        <v/>
      </c>
      <c r="T26" s="24" t="str">
        <f>Calc_Latest!T20</f>
        <v/>
      </c>
      <c r="U26" s="24" t="str">
        <f>Calc_Latest!U20</f>
        <v/>
      </c>
      <c r="V26" s="24" t="str">
        <f>Calc_Latest!V20</f>
        <v/>
      </c>
      <c r="W26" s="26" t="str">
        <f>Calc_Latest!W20</f>
        <v/>
      </c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1:45">
      <c r="A27" s="23" t="str">
        <f>Calc_Latest!A21</f>
        <v/>
      </c>
      <c r="B27" s="24" t="str">
        <f>Calc_Latest!B21</f>
        <v/>
      </c>
      <c r="C27" s="24" t="str">
        <f>Calc_Latest!C21</f>
        <v/>
      </c>
      <c r="D27" s="24" t="str">
        <f>Calc_Latest!D21</f>
        <v/>
      </c>
      <c r="E27" s="25" t="str">
        <f>Calc_Latest!E21</f>
        <v/>
      </c>
      <c r="F27" s="24" t="str">
        <f>Calc_Latest!F21</f>
        <v/>
      </c>
      <c r="G27" s="24" t="str">
        <f>Calc_Latest!G21</f>
        <v/>
      </c>
      <c r="H27" s="24" t="str">
        <f>Calc_Latest!H21</f>
        <v/>
      </c>
      <c r="I27" s="25" t="str">
        <f>Calc_Latest!I21</f>
        <v/>
      </c>
      <c r="J27" s="24" t="str">
        <f>Calc_Latest!J21</f>
        <v/>
      </c>
      <c r="K27" s="24" t="str">
        <f>Calc_Latest!K21</f>
        <v/>
      </c>
      <c r="L27" s="24" t="str">
        <f>Calc_Latest!L21</f>
        <v/>
      </c>
      <c r="M27" s="25" t="str">
        <f>Calc_Latest!M21</f>
        <v/>
      </c>
      <c r="N27" s="24" t="str">
        <f>Calc_Latest!N21</f>
        <v/>
      </c>
      <c r="O27" s="24" t="str">
        <f>Calc_Latest!O21</f>
        <v/>
      </c>
      <c r="P27" s="24" t="str">
        <f>Calc_Latest!P21</f>
        <v/>
      </c>
      <c r="Q27" s="24" t="str">
        <f>Calc_Latest!Q21</f>
        <v/>
      </c>
      <c r="R27" s="24" t="str">
        <f>Calc_Latest!R21</f>
        <v/>
      </c>
      <c r="S27" s="25" t="str">
        <f>Calc_Latest!S21</f>
        <v/>
      </c>
      <c r="T27" s="24" t="str">
        <f>Calc_Latest!T21</f>
        <v/>
      </c>
      <c r="U27" s="24" t="str">
        <f>Calc_Latest!U21</f>
        <v/>
      </c>
      <c r="V27" s="24" t="str">
        <f>Calc_Latest!V21</f>
        <v/>
      </c>
      <c r="W27" s="26" t="str">
        <f>Calc_Latest!W21</f>
        <v/>
      </c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</row>
    <row r="28" spans="1:45">
      <c r="A28" s="23" t="str">
        <f>Calc_Latest!A22</f>
        <v/>
      </c>
      <c r="B28" s="24" t="str">
        <f>Calc_Latest!B22</f>
        <v/>
      </c>
      <c r="C28" s="24" t="str">
        <f>Calc_Latest!C22</f>
        <v/>
      </c>
      <c r="D28" s="24" t="str">
        <f>Calc_Latest!D22</f>
        <v/>
      </c>
      <c r="E28" s="25" t="str">
        <f>Calc_Latest!E22</f>
        <v/>
      </c>
      <c r="F28" s="24" t="str">
        <f>Calc_Latest!F22</f>
        <v/>
      </c>
      <c r="G28" s="24" t="str">
        <f>Calc_Latest!G22</f>
        <v/>
      </c>
      <c r="H28" s="24" t="str">
        <f>Calc_Latest!H22</f>
        <v/>
      </c>
      <c r="I28" s="25" t="str">
        <f>Calc_Latest!I22</f>
        <v/>
      </c>
      <c r="J28" s="24" t="str">
        <f>Calc_Latest!J22</f>
        <v/>
      </c>
      <c r="K28" s="24" t="str">
        <f>Calc_Latest!K22</f>
        <v/>
      </c>
      <c r="L28" s="24" t="str">
        <f>Calc_Latest!L22</f>
        <v/>
      </c>
      <c r="M28" s="25" t="str">
        <f>Calc_Latest!M22</f>
        <v/>
      </c>
      <c r="N28" s="24" t="str">
        <f>Calc_Latest!N22</f>
        <v/>
      </c>
      <c r="O28" s="24" t="str">
        <f>Calc_Latest!O22</f>
        <v/>
      </c>
      <c r="P28" s="24" t="str">
        <f>Calc_Latest!P22</f>
        <v/>
      </c>
      <c r="Q28" s="24" t="str">
        <f>Calc_Latest!Q22</f>
        <v/>
      </c>
      <c r="R28" s="24" t="str">
        <f>Calc_Latest!R22</f>
        <v/>
      </c>
      <c r="S28" s="25" t="str">
        <f>Calc_Latest!S22</f>
        <v/>
      </c>
      <c r="T28" s="24" t="str">
        <f>Calc_Latest!T22</f>
        <v/>
      </c>
      <c r="U28" s="24" t="str">
        <f>Calc_Latest!U22</f>
        <v/>
      </c>
      <c r="V28" s="24" t="str">
        <f>Calc_Latest!V22</f>
        <v/>
      </c>
      <c r="W28" s="26" t="str">
        <f>Calc_Latest!W22</f>
        <v/>
      </c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</row>
    <row r="29" spans="1:45">
      <c r="A29" s="23" t="str">
        <f>Calc_Latest!A23</f>
        <v/>
      </c>
      <c r="B29" s="24" t="str">
        <f>Calc_Latest!B23</f>
        <v/>
      </c>
      <c r="C29" s="24" t="str">
        <f>Calc_Latest!C23</f>
        <v/>
      </c>
      <c r="D29" s="24" t="str">
        <f>Calc_Latest!D23</f>
        <v/>
      </c>
      <c r="E29" s="25" t="str">
        <f>Calc_Latest!E23</f>
        <v/>
      </c>
      <c r="F29" s="24" t="str">
        <f>Calc_Latest!F23</f>
        <v/>
      </c>
      <c r="G29" s="24" t="str">
        <f>Calc_Latest!G23</f>
        <v/>
      </c>
      <c r="H29" s="24" t="str">
        <f>Calc_Latest!H23</f>
        <v/>
      </c>
      <c r="I29" s="25" t="str">
        <f>Calc_Latest!I23</f>
        <v/>
      </c>
      <c r="J29" s="24" t="str">
        <f>Calc_Latest!J23</f>
        <v/>
      </c>
      <c r="K29" s="24" t="str">
        <f>Calc_Latest!K23</f>
        <v/>
      </c>
      <c r="L29" s="24" t="str">
        <f>Calc_Latest!L23</f>
        <v/>
      </c>
      <c r="M29" s="25" t="str">
        <f>Calc_Latest!M23</f>
        <v/>
      </c>
      <c r="N29" s="24" t="str">
        <f>Calc_Latest!N23</f>
        <v/>
      </c>
      <c r="O29" s="24" t="str">
        <f>Calc_Latest!O23</f>
        <v/>
      </c>
      <c r="P29" s="24" t="str">
        <f>Calc_Latest!P23</f>
        <v/>
      </c>
      <c r="Q29" s="24" t="str">
        <f>Calc_Latest!Q23</f>
        <v/>
      </c>
      <c r="R29" s="24" t="str">
        <f>Calc_Latest!R23</f>
        <v/>
      </c>
      <c r="S29" s="25" t="str">
        <f>Calc_Latest!S23</f>
        <v/>
      </c>
      <c r="T29" s="24" t="str">
        <f>Calc_Latest!T23</f>
        <v/>
      </c>
      <c r="U29" s="24" t="str">
        <f>Calc_Latest!U23</f>
        <v/>
      </c>
      <c r="V29" s="24" t="str">
        <f>Calc_Latest!V23</f>
        <v/>
      </c>
      <c r="W29" s="26" t="str">
        <f>Calc_Latest!W23</f>
        <v/>
      </c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</row>
    <row r="30" spans="1:45">
      <c r="A30" s="23" t="str">
        <f>Calc_Latest!A24</f>
        <v/>
      </c>
      <c r="B30" s="24" t="str">
        <f>Calc_Latest!B24</f>
        <v/>
      </c>
      <c r="C30" s="24" t="str">
        <f>Calc_Latest!C24</f>
        <v/>
      </c>
      <c r="D30" s="24" t="str">
        <f>Calc_Latest!D24</f>
        <v/>
      </c>
      <c r="E30" s="25" t="str">
        <f>Calc_Latest!E24</f>
        <v/>
      </c>
      <c r="F30" s="24" t="str">
        <f>Calc_Latest!F24</f>
        <v/>
      </c>
      <c r="G30" s="24" t="str">
        <f>Calc_Latest!G24</f>
        <v/>
      </c>
      <c r="H30" s="24" t="str">
        <f>Calc_Latest!H24</f>
        <v/>
      </c>
      <c r="I30" s="25" t="str">
        <f>Calc_Latest!I24</f>
        <v/>
      </c>
      <c r="J30" s="24" t="str">
        <f>Calc_Latest!J24</f>
        <v/>
      </c>
      <c r="K30" s="24" t="str">
        <f>Calc_Latest!K24</f>
        <v/>
      </c>
      <c r="L30" s="24" t="str">
        <f>Calc_Latest!L24</f>
        <v/>
      </c>
      <c r="M30" s="25" t="str">
        <f>Calc_Latest!M24</f>
        <v/>
      </c>
      <c r="N30" s="24" t="str">
        <f>Calc_Latest!N24</f>
        <v/>
      </c>
      <c r="O30" s="24" t="str">
        <f>Calc_Latest!O24</f>
        <v/>
      </c>
      <c r="P30" s="24" t="str">
        <f>Calc_Latest!P24</f>
        <v/>
      </c>
      <c r="Q30" s="24" t="str">
        <f>Calc_Latest!Q24</f>
        <v/>
      </c>
      <c r="R30" s="24" t="str">
        <f>Calc_Latest!R24</f>
        <v/>
      </c>
      <c r="S30" s="25" t="str">
        <f>Calc_Latest!S24</f>
        <v/>
      </c>
      <c r="T30" s="24" t="str">
        <f>Calc_Latest!T24</f>
        <v/>
      </c>
      <c r="U30" s="24" t="str">
        <f>Calc_Latest!U24</f>
        <v/>
      </c>
      <c r="V30" s="24" t="str">
        <f>Calc_Latest!V24</f>
        <v/>
      </c>
      <c r="W30" s="26" t="str">
        <f>Calc_Latest!W24</f>
        <v/>
      </c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</row>
    <row r="31" spans="1:45">
      <c r="A31" s="23" t="str">
        <f>Calc_Latest!A25</f>
        <v/>
      </c>
      <c r="B31" s="24" t="str">
        <f>Calc_Latest!B25</f>
        <v/>
      </c>
      <c r="C31" s="24" t="str">
        <f>Calc_Latest!C25</f>
        <v/>
      </c>
      <c r="D31" s="24" t="str">
        <f>Calc_Latest!D25</f>
        <v/>
      </c>
      <c r="E31" s="25" t="str">
        <f>Calc_Latest!E25</f>
        <v/>
      </c>
      <c r="F31" s="24" t="str">
        <f>Calc_Latest!F25</f>
        <v/>
      </c>
      <c r="G31" s="24" t="str">
        <f>Calc_Latest!G25</f>
        <v/>
      </c>
      <c r="H31" s="24" t="str">
        <f>Calc_Latest!H25</f>
        <v/>
      </c>
      <c r="I31" s="25" t="str">
        <f>Calc_Latest!I25</f>
        <v/>
      </c>
      <c r="J31" s="24" t="str">
        <f>Calc_Latest!J25</f>
        <v/>
      </c>
      <c r="K31" s="24" t="str">
        <f>Calc_Latest!K25</f>
        <v/>
      </c>
      <c r="L31" s="24" t="str">
        <f>Calc_Latest!L25</f>
        <v/>
      </c>
      <c r="M31" s="25" t="str">
        <f>Calc_Latest!M25</f>
        <v/>
      </c>
      <c r="N31" s="24" t="str">
        <f>Calc_Latest!N25</f>
        <v/>
      </c>
      <c r="O31" s="24" t="str">
        <f>Calc_Latest!O25</f>
        <v/>
      </c>
      <c r="P31" s="24" t="str">
        <f>Calc_Latest!P25</f>
        <v/>
      </c>
      <c r="Q31" s="24" t="str">
        <f>Calc_Latest!Q25</f>
        <v/>
      </c>
      <c r="R31" s="24" t="str">
        <f>Calc_Latest!R25</f>
        <v/>
      </c>
      <c r="S31" s="25" t="str">
        <f>Calc_Latest!S25</f>
        <v/>
      </c>
      <c r="T31" s="24" t="str">
        <f>Calc_Latest!T25</f>
        <v/>
      </c>
      <c r="U31" s="24" t="str">
        <f>Calc_Latest!U25</f>
        <v/>
      </c>
      <c r="V31" s="24" t="str">
        <f>Calc_Latest!V25</f>
        <v/>
      </c>
      <c r="W31" s="26" t="str">
        <f>Calc_Latest!W25</f>
        <v/>
      </c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</row>
    <row r="32" spans="1:45">
      <c r="A32" s="23" t="str">
        <f>Calc_Latest!A26</f>
        <v/>
      </c>
      <c r="B32" s="24" t="str">
        <f>Calc_Latest!B26</f>
        <v/>
      </c>
      <c r="C32" s="24" t="str">
        <f>Calc_Latest!C26</f>
        <v/>
      </c>
      <c r="D32" s="24" t="str">
        <f>Calc_Latest!D26</f>
        <v/>
      </c>
      <c r="E32" s="25" t="str">
        <f>Calc_Latest!E26</f>
        <v/>
      </c>
      <c r="F32" s="24" t="str">
        <f>Calc_Latest!F26</f>
        <v/>
      </c>
      <c r="G32" s="24" t="str">
        <f>Calc_Latest!G26</f>
        <v/>
      </c>
      <c r="H32" s="24" t="str">
        <f>Calc_Latest!H26</f>
        <v/>
      </c>
      <c r="I32" s="25" t="str">
        <f>Calc_Latest!I26</f>
        <v/>
      </c>
      <c r="J32" s="24" t="str">
        <f>Calc_Latest!J26</f>
        <v/>
      </c>
      <c r="K32" s="24" t="str">
        <f>Calc_Latest!K26</f>
        <v/>
      </c>
      <c r="L32" s="24" t="str">
        <f>Calc_Latest!L26</f>
        <v/>
      </c>
      <c r="M32" s="25" t="str">
        <f>Calc_Latest!M26</f>
        <v/>
      </c>
      <c r="N32" s="24" t="str">
        <f>Calc_Latest!N26</f>
        <v/>
      </c>
      <c r="O32" s="24" t="str">
        <f>Calc_Latest!O26</f>
        <v/>
      </c>
      <c r="P32" s="24" t="str">
        <f>Calc_Latest!P26</f>
        <v/>
      </c>
      <c r="Q32" s="24" t="str">
        <f>Calc_Latest!Q26</f>
        <v/>
      </c>
      <c r="R32" s="24" t="str">
        <f>Calc_Latest!R26</f>
        <v/>
      </c>
      <c r="S32" s="25" t="str">
        <f>Calc_Latest!S26</f>
        <v/>
      </c>
      <c r="T32" s="24" t="str">
        <f>Calc_Latest!T26</f>
        <v/>
      </c>
      <c r="U32" s="24" t="str">
        <f>Calc_Latest!U26</f>
        <v/>
      </c>
      <c r="V32" s="24" t="str">
        <f>Calc_Latest!V26</f>
        <v/>
      </c>
      <c r="W32" s="26" t="str">
        <f>Calc_Latest!W26</f>
        <v/>
      </c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</row>
    <row r="33" spans="1:45">
      <c r="A33" s="23" t="str">
        <f>Calc_Latest!A27</f>
        <v/>
      </c>
      <c r="B33" s="24" t="str">
        <f>Calc_Latest!B27</f>
        <v/>
      </c>
      <c r="C33" s="24" t="str">
        <f>Calc_Latest!C27</f>
        <v/>
      </c>
      <c r="D33" s="24" t="str">
        <f>Calc_Latest!D27</f>
        <v/>
      </c>
      <c r="E33" s="25" t="str">
        <f>Calc_Latest!E27</f>
        <v/>
      </c>
      <c r="F33" s="24" t="str">
        <f>Calc_Latest!F27</f>
        <v/>
      </c>
      <c r="G33" s="24" t="str">
        <f>Calc_Latest!G27</f>
        <v/>
      </c>
      <c r="H33" s="24" t="str">
        <f>Calc_Latest!H27</f>
        <v/>
      </c>
      <c r="I33" s="25" t="str">
        <f>Calc_Latest!I27</f>
        <v/>
      </c>
      <c r="J33" s="24" t="str">
        <f>Calc_Latest!J27</f>
        <v/>
      </c>
      <c r="K33" s="24" t="str">
        <f>Calc_Latest!K27</f>
        <v/>
      </c>
      <c r="L33" s="24" t="str">
        <f>Calc_Latest!L27</f>
        <v/>
      </c>
      <c r="M33" s="25" t="str">
        <f>Calc_Latest!M27</f>
        <v/>
      </c>
      <c r="N33" s="24" t="str">
        <f>Calc_Latest!N27</f>
        <v/>
      </c>
      <c r="O33" s="24" t="str">
        <f>Calc_Latest!O27</f>
        <v/>
      </c>
      <c r="P33" s="24" t="str">
        <f>Calc_Latest!P27</f>
        <v/>
      </c>
      <c r="Q33" s="24" t="str">
        <f>Calc_Latest!Q27</f>
        <v/>
      </c>
      <c r="R33" s="24" t="str">
        <f>Calc_Latest!R27</f>
        <v/>
      </c>
      <c r="S33" s="25" t="str">
        <f>Calc_Latest!S27</f>
        <v/>
      </c>
      <c r="T33" s="24" t="str">
        <f>Calc_Latest!T27</f>
        <v/>
      </c>
      <c r="U33" s="24" t="str">
        <f>Calc_Latest!U27</f>
        <v/>
      </c>
      <c r="V33" s="24" t="str">
        <f>Calc_Latest!V27</f>
        <v/>
      </c>
      <c r="W33" s="26" t="str">
        <f>Calc_Latest!W27</f>
        <v/>
      </c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</row>
    <row r="34" spans="1:45">
      <c r="A34" s="23" t="str">
        <f>Calc_Latest!A28</f>
        <v/>
      </c>
      <c r="B34" s="24" t="str">
        <f>Calc_Latest!B28</f>
        <v/>
      </c>
      <c r="C34" s="24" t="str">
        <f>Calc_Latest!C28</f>
        <v/>
      </c>
      <c r="D34" s="24" t="str">
        <f>Calc_Latest!D28</f>
        <v/>
      </c>
      <c r="E34" s="25" t="str">
        <f>Calc_Latest!E28</f>
        <v/>
      </c>
      <c r="F34" s="24" t="str">
        <f>Calc_Latest!F28</f>
        <v/>
      </c>
      <c r="G34" s="24" t="str">
        <f>Calc_Latest!G28</f>
        <v/>
      </c>
      <c r="H34" s="24" t="str">
        <f>Calc_Latest!H28</f>
        <v/>
      </c>
      <c r="I34" s="25" t="str">
        <f>Calc_Latest!I28</f>
        <v/>
      </c>
      <c r="J34" s="24" t="str">
        <f>Calc_Latest!J28</f>
        <v/>
      </c>
      <c r="K34" s="24" t="str">
        <f>Calc_Latest!K28</f>
        <v/>
      </c>
      <c r="L34" s="24" t="str">
        <f>Calc_Latest!L28</f>
        <v/>
      </c>
      <c r="M34" s="25" t="str">
        <f>Calc_Latest!M28</f>
        <v/>
      </c>
      <c r="N34" s="24" t="str">
        <f>Calc_Latest!N28</f>
        <v/>
      </c>
      <c r="O34" s="24" t="str">
        <f>Calc_Latest!O28</f>
        <v/>
      </c>
      <c r="P34" s="24" t="str">
        <f>Calc_Latest!P28</f>
        <v/>
      </c>
      <c r="Q34" s="24" t="str">
        <f>Calc_Latest!Q28</f>
        <v/>
      </c>
      <c r="R34" s="24" t="str">
        <f>Calc_Latest!R28</f>
        <v/>
      </c>
      <c r="S34" s="25" t="str">
        <f>Calc_Latest!S28</f>
        <v/>
      </c>
      <c r="T34" s="24" t="str">
        <f>Calc_Latest!T28</f>
        <v/>
      </c>
      <c r="U34" s="24" t="str">
        <f>Calc_Latest!U28</f>
        <v/>
      </c>
      <c r="V34" s="24" t="str">
        <f>Calc_Latest!V28</f>
        <v/>
      </c>
      <c r="W34" s="26" t="str">
        <f>Calc_Latest!W28</f>
        <v/>
      </c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</row>
    <row r="35" spans="1:45">
      <c r="A35" s="23" t="str">
        <f>Calc_Latest!A29</f>
        <v/>
      </c>
      <c r="B35" s="24" t="str">
        <f>Calc_Latest!B29</f>
        <v/>
      </c>
      <c r="C35" s="24" t="str">
        <f>Calc_Latest!C29</f>
        <v/>
      </c>
      <c r="D35" s="24" t="str">
        <f>Calc_Latest!D29</f>
        <v/>
      </c>
      <c r="E35" s="25" t="str">
        <f>Calc_Latest!E29</f>
        <v/>
      </c>
      <c r="F35" s="24" t="str">
        <f>Calc_Latest!F29</f>
        <v/>
      </c>
      <c r="G35" s="24" t="str">
        <f>Calc_Latest!G29</f>
        <v/>
      </c>
      <c r="H35" s="24" t="str">
        <f>Calc_Latest!H29</f>
        <v/>
      </c>
      <c r="I35" s="25" t="str">
        <f>Calc_Latest!I29</f>
        <v/>
      </c>
      <c r="J35" s="24" t="str">
        <f>Calc_Latest!J29</f>
        <v/>
      </c>
      <c r="K35" s="24" t="str">
        <f>Calc_Latest!K29</f>
        <v/>
      </c>
      <c r="L35" s="24" t="str">
        <f>Calc_Latest!L29</f>
        <v/>
      </c>
      <c r="M35" s="25" t="str">
        <f>Calc_Latest!M29</f>
        <v/>
      </c>
      <c r="N35" s="24" t="str">
        <f>Calc_Latest!N29</f>
        <v/>
      </c>
      <c r="O35" s="24" t="str">
        <f>Calc_Latest!O29</f>
        <v/>
      </c>
      <c r="P35" s="24" t="str">
        <f>Calc_Latest!P29</f>
        <v/>
      </c>
      <c r="Q35" s="24" t="str">
        <f>Calc_Latest!Q29</f>
        <v/>
      </c>
      <c r="R35" s="24" t="str">
        <f>Calc_Latest!R29</f>
        <v/>
      </c>
      <c r="S35" s="25" t="str">
        <f>Calc_Latest!S29</f>
        <v/>
      </c>
      <c r="T35" s="24" t="str">
        <f>Calc_Latest!T29</f>
        <v/>
      </c>
      <c r="U35" s="24" t="str">
        <f>Calc_Latest!U29</f>
        <v/>
      </c>
      <c r="V35" s="24" t="str">
        <f>Calc_Latest!V29</f>
        <v/>
      </c>
      <c r="W35" s="26" t="str">
        <f>Calc_Latest!W29</f>
        <v/>
      </c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</row>
    <row r="36" spans="1:45">
      <c r="A36" s="23" t="str">
        <f>Calc_Latest!A30</f>
        <v/>
      </c>
      <c r="B36" s="24" t="str">
        <f>Calc_Latest!B30</f>
        <v/>
      </c>
      <c r="C36" s="24" t="str">
        <f>Calc_Latest!C30</f>
        <v/>
      </c>
      <c r="D36" s="24" t="str">
        <f>Calc_Latest!D30</f>
        <v/>
      </c>
      <c r="E36" s="25" t="str">
        <f>Calc_Latest!E30</f>
        <v/>
      </c>
      <c r="F36" s="24" t="str">
        <f>Calc_Latest!F30</f>
        <v/>
      </c>
      <c r="G36" s="24" t="str">
        <f>Calc_Latest!G30</f>
        <v/>
      </c>
      <c r="H36" s="24" t="str">
        <f>Calc_Latest!H30</f>
        <v/>
      </c>
      <c r="I36" s="25" t="str">
        <f>Calc_Latest!I30</f>
        <v/>
      </c>
      <c r="J36" s="24" t="str">
        <f>Calc_Latest!J30</f>
        <v/>
      </c>
      <c r="K36" s="24" t="str">
        <f>Calc_Latest!K30</f>
        <v/>
      </c>
      <c r="L36" s="24" t="str">
        <f>Calc_Latest!L30</f>
        <v/>
      </c>
      <c r="M36" s="25" t="str">
        <f>Calc_Latest!M30</f>
        <v/>
      </c>
      <c r="N36" s="24" t="str">
        <f>Calc_Latest!N30</f>
        <v/>
      </c>
      <c r="O36" s="24" t="str">
        <f>Calc_Latest!O30</f>
        <v/>
      </c>
      <c r="P36" s="24" t="str">
        <f>Calc_Latest!P30</f>
        <v/>
      </c>
      <c r="Q36" s="24" t="str">
        <f>Calc_Latest!Q30</f>
        <v/>
      </c>
      <c r="R36" s="24" t="str">
        <f>Calc_Latest!R30</f>
        <v/>
      </c>
      <c r="S36" s="25" t="str">
        <f>Calc_Latest!S30</f>
        <v/>
      </c>
      <c r="T36" s="24" t="str">
        <f>Calc_Latest!T30</f>
        <v/>
      </c>
      <c r="U36" s="24" t="str">
        <f>Calc_Latest!U30</f>
        <v/>
      </c>
      <c r="V36" s="24" t="str">
        <f>Calc_Latest!V30</f>
        <v/>
      </c>
      <c r="W36" s="26" t="str">
        <f>Calc_Latest!W30</f>
        <v/>
      </c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</row>
    <row r="37" spans="1:45">
      <c r="A37" s="23" t="str">
        <f>Calc_Latest!A31</f>
        <v/>
      </c>
      <c r="B37" s="24" t="str">
        <f>Calc_Latest!B31</f>
        <v/>
      </c>
      <c r="C37" s="24" t="str">
        <f>Calc_Latest!C31</f>
        <v/>
      </c>
      <c r="D37" s="24" t="str">
        <f>Calc_Latest!D31</f>
        <v/>
      </c>
      <c r="E37" s="25" t="str">
        <f>Calc_Latest!E31</f>
        <v/>
      </c>
      <c r="F37" s="24" t="str">
        <f>Calc_Latest!F31</f>
        <v/>
      </c>
      <c r="G37" s="24" t="str">
        <f>Calc_Latest!G31</f>
        <v/>
      </c>
      <c r="H37" s="24" t="str">
        <f>Calc_Latest!H31</f>
        <v/>
      </c>
      <c r="I37" s="25" t="str">
        <f>Calc_Latest!I31</f>
        <v/>
      </c>
      <c r="J37" s="24" t="str">
        <f>Calc_Latest!J31</f>
        <v/>
      </c>
      <c r="K37" s="24" t="str">
        <f>Calc_Latest!K31</f>
        <v/>
      </c>
      <c r="L37" s="24" t="str">
        <f>Calc_Latest!L31</f>
        <v/>
      </c>
      <c r="M37" s="25" t="str">
        <f>Calc_Latest!M31</f>
        <v/>
      </c>
      <c r="N37" s="24" t="str">
        <f>Calc_Latest!N31</f>
        <v/>
      </c>
      <c r="O37" s="24" t="str">
        <f>Calc_Latest!O31</f>
        <v/>
      </c>
      <c r="P37" s="24" t="str">
        <f>Calc_Latest!P31</f>
        <v/>
      </c>
      <c r="Q37" s="24" t="str">
        <f>Calc_Latest!Q31</f>
        <v/>
      </c>
      <c r="R37" s="24" t="str">
        <f>Calc_Latest!R31</f>
        <v/>
      </c>
      <c r="S37" s="25" t="str">
        <f>Calc_Latest!S31</f>
        <v/>
      </c>
      <c r="T37" s="24" t="str">
        <f>Calc_Latest!T31</f>
        <v/>
      </c>
      <c r="U37" s="24" t="str">
        <f>Calc_Latest!U31</f>
        <v/>
      </c>
      <c r="V37" s="24" t="str">
        <f>Calc_Latest!V31</f>
        <v/>
      </c>
      <c r="W37" s="26" t="str">
        <f>Calc_Latest!W31</f>
        <v/>
      </c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</row>
    <row r="38" spans="1:45">
      <c r="A38" s="23" t="str">
        <f>Calc_Latest!A32</f>
        <v/>
      </c>
      <c r="B38" s="24" t="str">
        <f>Calc_Latest!B32</f>
        <v/>
      </c>
      <c r="C38" s="24" t="str">
        <f>Calc_Latest!C32</f>
        <v/>
      </c>
      <c r="D38" s="24" t="str">
        <f>Calc_Latest!D32</f>
        <v/>
      </c>
      <c r="E38" s="25" t="str">
        <f>Calc_Latest!E32</f>
        <v/>
      </c>
      <c r="F38" s="24" t="str">
        <f>Calc_Latest!F32</f>
        <v/>
      </c>
      <c r="G38" s="24" t="str">
        <f>Calc_Latest!G32</f>
        <v/>
      </c>
      <c r="H38" s="24" t="str">
        <f>Calc_Latest!H32</f>
        <v/>
      </c>
      <c r="I38" s="25" t="str">
        <f>Calc_Latest!I32</f>
        <v/>
      </c>
      <c r="J38" s="24" t="str">
        <f>Calc_Latest!J32</f>
        <v/>
      </c>
      <c r="K38" s="24" t="str">
        <f>Calc_Latest!K32</f>
        <v/>
      </c>
      <c r="L38" s="24" t="str">
        <f>Calc_Latest!L32</f>
        <v/>
      </c>
      <c r="M38" s="25" t="str">
        <f>Calc_Latest!M32</f>
        <v/>
      </c>
      <c r="N38" s="24" t="str">
        <f>Calc_Latest!N32</f>
        <v/>
      </c>
      <c r="O38" s="24" t="str">
        <f>Calc_Latest!O32</f>
        <v/>
      </c>
      <c r="P38" s="24" t="str">
        <f>Calc_Latest!P32</f>
        <v/>
      </c>
      <c r="Q38" s="24" t="str">
        <f>Calc_Latest!Q32</f>
        <v/>
      </c>
      <c r="R38" s="24" t="str">
        <f>Calc_Latest!R32</f>
        <v/>
      </c>
      <c r="S38" s="25" t="str">
        <f>Calc_Latest!S32</f>
        <v/>
      </c>
      <c r="T38" s="24" t="str">
        <f>Calc_Latest!T32</f>
        <v/>
      </c>
      <c r="U38" s="24" t="str">
        <f>Calc_Latest!U32</f>
        <v/>
      </c>
      <c r="V38" s="24" t="str">
        <f>Calc_Latest!V32</f>
        <v/>
      </c>
      <c r="W38" s="26" t="str">
        <f>Calc_Latest!W32</f>
        <v/>
      </c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</row>
    <row r="39" spans="1:45">
      <c r="A39" s="23" t="str">
        <f>Calc_Latest!A33</f>
        <v/>
      </c>
      <c r="B39" s="24" t="str">
        <f>Calc_Latest!B33</f>
        <v/>
      </c>
      <c r="C39" s="24" t="str">
        <f>Calc_Latest!C33</f>
        <v/>
      </c>
      <c r="D39" s="24" t="str">
        <f>Calc_Latest!D33</f>
        <v/>
      </c>
      <c r="E39" s="25" t="str">
        <f>Calc_Latest!E33</f>
        <v/>
      </c>
      <c r="F39" s="24" t="str">
        <f>Calc_Latest!F33</f>
        <v/>
      </c>
      <c r="G39" s="24" t="str">
        <f>Calc_Latest!G33</f>
        <v/>
      </c>
      <c r="H39" s="24" t="str">
        <f>Calc_Latest!H33</f>
        <v/>
      </c>
      <c r="I39" s="25" t="str">
        <f>Calc_Latest!I33</f>
        <v/>
      </c>
      <c r="J39" s="24" t="str">
        <f>Calc_Latest!J33</f>
        <v/>
      </c>
      <c r="K39" s="24" t="str">
        <f>Calc_Latest!K33</f>
        <v/>
      </c>
      <c r="L39" s="24" t="str">
        <f>Calc_Latest!L33</f>
        <v/>
      </c>
      <c r="M39" s="25" t="str">
        <f>Calc_Latest!M33</f>
        <v/>
      </c>
      <c r="N39" s="24" t="str">
        <f>Calc_Latest!N33</f>
        <v/>
      </c>
      <c r="O39" s="24" t="str">
        <f>Calc_Latest!O33</f>
        <v/>
      </c>
      <c r="P39" s="24" t="str">
        <f>Calc_Latest!P33</f>
        <v/>
      </c>
      <c r="Q39" s="24" t="str">
        <f>Calc_Latest!Q33</f>
        <v/>
      </c>
      <c r="R39" s="24" t="str">
        <f>Calc_Latest!R33</f>
        <v/>
      </c>
      <c r="S39" s="25" t="str">
        <f>Calc_Latest!S33</f>
        <v/>
      </c>
      <c r="T39" s="24" t="str">
        <f>Calc_Latest!T33</f>
        <v/>
      </c>
      <c r="U39" s="24" t="str">
        <f>Calc_Latest!U33</f>
        <v/>
      </c>
      <c r="V39" s="24" t="str">
        <f>Calc_Latest!V33</f>
        <v/>
      </c>
      <c r="W39" s="26" t="str">
        <f>Calc_Latest!W33</f>
        <v/>
      </c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</row>
    <row r="40" spans="1:45">
      <c r="A40" s="27" t="str">
        <f>Calc_Latest!A34</f>
        <v/>
      </c>
      <c r="B40" s="28" t="str">
        <f>Calc_Latest!B34</f>
        <v/>
      </c>
      <c r="C40" s="28" t="str">
        <f>Calc_Latest!C34</f>
        <v/>
      </c>
      <c r="D40" s="28" t="str">
        <f>Calc_Latest!D34</f>
        <v/>
      </c>
      <c r="E40" s="29" t="str">
        <f>Calc_Latest!E34</f>
        <v/>
      </c>
      <c r="F40" s="28" t="str">
        <f>Calc_Latest!F34</f>
        <v/>
      </c>
      <c r="G40" s="28" t="str">
        <f>Calc_Latest!G34</f>
        <v/>
      </c>
      <c r="H40" s="28" t="str">
        <f>Calc_Latest!H34</f>
        <v/>
      </c>
      <c r="I40" s="29" t="str">
        <f>Calc_Latest!I34</f>
        <v/>
      </c>
      <c r="J40" s="28" t="str">
        <f>Calc_Latest!J34</f>
        <v/>
      </c>
      <c r="K40" s="28" t="str">
        <f>Calc_Latest!K34</f>
        <v/>
      </c>
      <c r="L40" s="28" t="str">
        <f>Calc_Latest!L34</f>
        <v/>
      </c>
      <c r="M40" s="29" t="str">
        <f>Calc_Latest!M34</f>
        <v/>
      </c>
      <c r="N40" s="28" t="str">
        <f>Calc_Latest!N34</f>
        <v/>
      </c>
      <c r="O40" s="28" t="str">
        <f>Calc_Latest!O34</f>
        <v/>
      </c>
      <c r="P40" s="28" t="str">
        <f>Calc_Latest!P34</f>
        <v/>
      </c>
      <c r="Q40" s="28" t="str">
        <f>Calc_Latest!Q34</f>
        <v/>
      </c>
      <c r="R40" s="28" t="str">
        <f>Calc_Latest!R34</f>
        <v/>
      </c>
      <c r="S40" s="29" t="str">
        <f>Calc_Latest!S34</f>
        <v/>
      </c>
      <c r="T40" s="28" t="str">
        <f>Calc_Latest!T34</f>
        <v/>
      </c>
      <c r="U40" s="28" t="str">
        <f>Calc_Latest!U34</f>
        <v/>
      </c>
      <c r="V40" s="28" t="str">
        <f>Calc_Latest!V34</f>
        <v/>
      </c>
      <c r="W40" s="30" t="str">
        <f>Calc_Latest!W34</f>
        <v/>
      </c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</row>
    <row r="41" spans="1:45">
      <c r="A41" s="3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</row>
    <row r="42" spans="1:45">
      <c r="A42" s="3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</row>
    <row r="43" spans="1:45">
      <c r="A43" s="3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</row>
    <row r="44" spans="1:45">
      <c r="A44" s="3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</row>
    <row r="45" spans="1:45">
      <c r="A45" s="3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</row>
    <row r="46" spans="1:45">
      <c r="A46" s="3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</row>
    <row r="47" spans="1:45">
      <c r="A47" s="3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</row>
    <row r="48" spans="1:45">
      <c r="A48" s="3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</row>
    <row r="49" spans="1:45">
      <c r="A49" s="3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</row>
    <row r="50" spans="1:45">
      <c r="A50" s="3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</row>
    <row r="51" spans="1:45">
      <c r="A51" s="3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</row>
    <row r="52" spans="1:45">
      <c r="A52" s="3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</row>
    <row r="53" spans="1:45">
      <c r="A53" s="3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</row>
    <row r="54" spans="1:45">
      <c r="A54" s="3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</row>
    <row r="55" spans="1:45">
      <c r="A55" s="3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</row>
    <row r="56" spans="1:45">
      <c r="A56" s="3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</row>
    <row r="57" spans="1:45">
      <c r="A57" s="3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</row>
    <row r="58" spans="1:45">
      <c r="A58" s="3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</row>
    <row r="59" spans="1:45">
      <c r="A59" s="3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</row>
    <row r="60" spans="1:45">
      <c r="A60" s="3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</row>
    <row r="61" spans="1:45">
      <c r="A61" s="3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45">
      <c r="A62" s="3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45">
      <c r="A63" s="3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1:45">
      <c r="A64" s="3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1:45">
      <c r="A65" s="3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1:45">
      <c r="A66" s="3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</row>
    <row r="67" spans="1:45">
      <c r="A67" s="3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</row>
    <row r="68" spans="1:45">
      <c r="A68" s="3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</row>
    <row r="69" spans="1:45">
      <c r="A69" s="3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</row>
    <row r="70" spans="1:45">
      <c r="A70" s="3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</row>
    <row r="71" spans="1:45">
      <c r="A71" s="3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</row>
    <row r="72" spans="1:45">
      <c r="A72" s="3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</row>
    <row r="73" spans="1:45">
      <c r="A73" s="3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</row>
    <row r="74" spans="1:45">
      <c r="A74" s="3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</row>
    <row r="75" spans="1:45">
      <c r="A75" s="3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</row>
    <row r="76" spans="1:45">
      <c r="A76" s="3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</row>
    <row r="77" spans="1:45">
      <c r="A77" s="3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</row>
    <row r="78" spans="1:45">
      <c r="A78" s="3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</row>
    <row r="79" spans="1:45">
      <c r="A79" s="3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</row>
    <row r="80" spans="1:45">
      <c r="A80" s="3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</row>
    <row r="81" spans="1:45">
      <c r="A81" s="3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</row>
    <row r="82" spans="1:45">
      <c r="A82" s="3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</row>
    <row r="83" spans="1:45">
      <c r="A83" s="3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</row>
    <row r="84" spans="1:45">
      <c r="A84" s="3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</row>
    <row r="85" spans="1:45">
      <c r="A85" s="3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</row>
    <row r="86" spans="1:45">
      <c r="A86" s="3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</row>
    <row r="87" spans="1:45">
      <c r="A87" s="3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</row>
    <row r="88" spans="1:45">
      <c r="A88" s="31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</row>
    <row r="89" spans="1:45">
      <c r="A89" s="3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</row>
    <row r="90" spans="1:45">
      <c r="A90" s="3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</row>
    <row r="91" spans="1:45">
      <c r="A91" s="3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</row>
    <row r="92" spans="1:45">
      <c r="A92" s="3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</row>
    <row r="93" spans="1:45">
      <c r="A93" s="3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</row>
    <row r="94" spans="1:45">
      <c r="A94" s="3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</row>
    <row r="95" spans="1:45">
      <c r="A95" s="3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</row>
    <row r="96" spans="1:45">
      <c r="A96" s="3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</row>
    <row r="97" spans="1:45">
      <c r="A97" s="31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</row>
    <row r="98" spans="1:45">
      <c r="A98" s="31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</row>
    <row r="99" spans="1:45">
      <c r="A99" s="31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</row>
    <row r="100" spans="1:45">
      <c r="A100" s="31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</row>
    <row r="101" spans="1:45">
      <c r="A101" s="3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</row>
    <row r="102" spans="1:45">
      <c r="A102" s="31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</row>
    <row r="103" spans="1:45">
      <c r="A103" s="31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</row>
    <row r="104" spans="1:45">
      <c r="A104" s="3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</row>
    <row r="105" spans="1:45">
      <c r="A105" s="31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</row>
    <row r="106" spans="1:45">
      <c r="A106" s="3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</row>
    <row r="107" spans="1:45">
      <c r="A107" s="31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</row>
    <row r="108" spans="1:45">
      <c r="A108" s="3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</row>
    <row r="109" spans="1:45">
      <c r="A109" s="3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</row>
    <row r="110" spans="1:45">
      <c r="A110" s="3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</row>
    <row r="111" spans="1:45">
      <c r="A111" s="31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</row>
    <row r="112" spans="1:45">
      <c r="A112" s="31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</row>
    <row r="113" spans="1:45">
      <c r="A113" s="31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</row>
    <row r="114" spans="1:45">
      <c r="A114" s="31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</row>
    <row r="115" spans="1:45">
      <c r="A115" s="31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</row>
    <row r="116" spans="1:45">
      <c r="A116" s="3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</row>
    <row r="117" spans="1:45">
      <c r="A117" s="31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</row>
    <row r="118" spans="1:45">
      <c r="A118" s="31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</row>
    <row r="119" spans="1:45">
      <c r="A119" s="31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</row>
    <row r="120" spans="1:45">
      <c r="A120" s="31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</row>
    <row r="121" spans="1:45">
      <c r="A121" s="3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</row>
    <row r="122" spans="1:45">
      <c r="A122" s="31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</row>
    <row r="123" spans="1:45">
      <c r="A123" s="31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</row>
    <row r="124" spans="1:45">
      <c r="A124" s="31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</row>
    <row r="125" spans="1:45">
      <c r="A125" s="31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</row>
    <row r="126" spans="1:45">
      <c r="A126" s="31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</row>
    <row r="127" spans="1:45">
      <c r="A127" s="3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</row>
    <row r="128" spans="1:45">
      <c r="A128" s="31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</row>
    <row r="129" spans="1:45">
      <c r="A129" s="31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</row>
    <row r="130" spans="1:45">
      <c r="A130" s="31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1:45">
      <c r="A131" s="31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</row>
    <row r="132" spans="1:45">
      <c r="A132" s="31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</row>
    <row r="133" spans="1:45">
      <c r="A133" s="31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</row>
    <row r="134" spans="1:45">
      <c r="A134" s="31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</row>
    <row r="135" spans="1:45">
      <c r="A135" s="31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</row>
    <row r="136" spans="1:45">
      <c r="A136" s="31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</row>
    <row r="137" spans="1:45">
      <c r="A137" s="31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</row>
    <row r="138" spans="1:45">
      <c r="A138" s="31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</row>
    <row r="139" spans="1:45">
      <c r="A139" s="31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</row>
    <row r="140" spans="1:45">
      <c r="A140" s="31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</row>
    <row r="141" spans="1:45">
      <c r="A141" s="31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</row>
    <row r="142" spans="1:45">
      <c r="A142" s="31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</row>
    <row r="143" spans="1:45">
      <c r="A143" s="31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</row>
    <row r="144" spans="1:45">
      <c r="A144" s="31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</row>
    <row r="145" spans="1:45">
      <c r="A145" s="31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</row>
    <row r="146" spans="1:45">
      <c r="A146" s="31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</row>
    <row r="147" spans="1:45">
      <c r="A147" s="31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</row>
    <row r="148" spans="1:45">
      <c r="A148" s="31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</row>
    <row r="149" spans="1:45">
      <c r="A149" s="31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</row>
    <row r="150" spans="1:45">
      <c r="A150" s="31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</row>
    <row r="151" spans="1:45">
      <c r="A151" s="31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</row>
    <row r="152" spans="1:45">
      <c r="A152" s="31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</row>
    <row r="153" spans="1:45">
      <c r="A153" s="31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</row>
    <row r="154" spans="1:45">
      <c r="A154" s="3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</row>
    <row r="155" spans="1:45">
      <c r="A155" s="3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</row>
  </sheetData>
  <mergeCells count="2">
    <mergeCell ref="A1:U1"/>
    <mergeCell ref="A2:W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8"/>
  <sheetViews>
    <sheetView showGridLines="0" workbookViewId="0">
      <selection sqref="A1:U1"/>
    </sheetView>
  </sheetViews>
  <sheetFormatPr baseColWidth="10" defaultColWidth="8.83203125" defaultRowHeight="14"/>
  <cols>
    <col min="1" max="1" width="28.5" style="7" customWidth="1"/>
    <col min="2" max="2" width="9.1640625" customWidth="1"/>
    <col min="3" max="3" width="11" customWidth="1"/>
    <col min="4" max="4" width="14.5" customWidth="1"/>
    <col min="5" max="5" width="10.5" customWidth="1"/>
    <col min="6" max="6" width="13.33203125" customWidth="1"/>
    <col min="7" max="7" width="11.33203125" customWidth="1"/>
    <col min="8" max="8" width="10" customWidth="1"/>
    <col min="9" max="9" width="2" customWidth="1"/>
    <col min="10" max="21" width="14" customWidth="1"/>
  </cols>
  <sheetData>
    <row r="1" spans="1:23" ht="42.75" customHeight="1">
      <c r="A1" s="112" t="s">
        <v>40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46"/>
      <c r="W1" s="46"/>
    </row>
    <row r="2" spans="1:23" ht="32" customHeight="1">
      <c r="A2" s="113" t="s">
        <v>41</v>
      </c>
      <c r="B2" s="113"/>
      <c r="C2" s="113"/>
      <c r="D2" s="113"/>
      <c r="E2" s="113"/>
      <c r="F2" s="113"/>
      <c r="G2" s="113"/>
      <c r="H2" s="113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8"/>
    </row>
    <row r="4" spans="1:23" ht="15">
      <c r="A4" s="49" t="s">
        <v>42</v>
      </c>
      <c r="B4" s="50" t="s">
        <v>43</v>
      </c>
    </row>
    <row r="6" spans="1:23" ht="16">
      <c r="A6" s="52" t="s">
        <v>17</v>
      </c>
      <c r="B6" s="53" t="s">
        <v>44</v>
      </c>
      <c r="C6" s="53" t="s">
        <v>45</v>
      </c>
      <c r="D6" s="54" t="s">
        <v>46</v>
      </c>
      <c r="E6" s="53" t="s">
        <v>47</v>
      </c>
      <c r="F6" s="53" t="s">
        <v>48</v>
      </c>
      <c r="G6" s="53" t="s">
        <v>35</v>
      </c>
      <c r="H6" s="55" t="s">
        <v>37</v>
      </c>
    </row>
    <row r="7" spans="1:23">
      <c r="A7" s="56" t="str">
        <f>$B$4</f>
        <v>Player 05</v>
      </c>
      <c r="B7" s="56" t="str">
        <f>IFERROR(INDEX(Roster!$C$5:$C$500,MATCH($B$4,Roster!$B$5:$B$500,0)),"")</f>
        <v>C</v>
      </c>
      <c r="C7" s="56" t="str">
        <f>IFERROR(INDEX(Roster!$D$5:$D$500,MATCH($B$4,Roster!$B$5:$B$500,0)),"")</f>
        <v>GR</v>
      </c>
      <c r="D7" s="56">
        <f>IFERROR(INDEX(Roster!$E$5:$E$500,MATCH($B$4,Roster!$B$5:$B$500,0)),"")</f>
        <v>75</v>
      </c>
      <c r="E7" s="56">
        <f>IFERROR(INDEX(Roster!$F$5:$F$500,MATCH($B$4,Roster!$B$5:$B$500,0)),"")</f>
        <v>228</v>
      </c>
      <c r="F7" s="56">
        <f>IFERROR(INDEX(Calc_Latest!$O$5:$O$34,MATCH($B$4,Calc_Latest!$A$5:$A$34,0)),"")</f>
        <v>232.2</v>
      </c>
      <c r="G7" s="57">
        <f>IFERROR(INDEX(Calc_Latest!$S$5:$S$34,MATCH($B$4,Calc_Latest!$A$5:$A$34,0)),"")</f>
        <v>0.125</v>
      </c>
      <c r="H7" s="56">
        <f>IFERROR(INDEX(Calc_Latest!$U$5:$U$34,MATCH($B$4,Calc_Latest!$A$5:$A$34,0)),"")</f>
        <v>16</v>
      </c>
    </row>
    <row r="10" spans="1:23" ht="32" customHeight="1">
      <c r="A10" s="52" t="s">
        <v>49</v>
      </c>
      <c r="B10" s="53" t="s">
        <v>50</v>
      </c>
      <c r="C10" s="53" t="s">
        <v>51</v>
      </c>
      <c r="D10" s="54" t="s">
        <v>52</v>
      </c>
      <c r="E10" s="114" t="s">
        <v>53</v>
      </c>
      <c r="F10" s="115"/>
    </row>
    <row r="11" spans="1:23">
      <c r="A11" s="58" t="s">
        <v>54</v>
      </c>
      <c r="B11" s="59">
        <f>IFERROR(INDEX(Calc_Latest!$C$5:$C$34,MATCH($B$4,Calc_Latest!$A$5:$A$34,0)),"")</f>
        <v>29.8</v>
      </c>
      <c r="C11" s="60">
        <f>IFERROR(INDEX('Force Plate'!$D$5:$D$500,MATCH($B$4,'Force Plate'!$B$5:$B$500,0)),"")</f>
        <v>22.6</v>
      </c>
      <c r="D11" s="57">
        <f>IFERROR((B11-C11)/C11,"")</f>
        <v>0.31858407079646012</v>
      </c>
      <c r="E11" s="107"/>
      <c r="F11" s="106"/>
      <c r="H11" s="10"/>
    </row>
    <row r="12" spans="1:23">
      <c r="A12" s="61" t="s">
        <v>55</v>
      </c>
      <c r="B12" s="62">
        <f>IFERROR(INDEX(Calc_Latest!$G$5:$G$34,MATCH($B$4,Calc_Latest!$A$5:$A$34,0)),"")</f>
        <v>54.9</v>
      </c>
      <c r="C12" s="63">
        <f>IFERROR(INDEX('Force Plate'!$E$5:$E$500,MATCH($B$4,'Force Plate'!$B$5:$B$500,0)),"")</f>
        <v>51.8</v>
      </c>
      <c r="D12" s="64">
        <f>IFERROR((B12-C12)/C12,"")</f>
        <v>5.9845559845559879E-2</v>
      </c>
      <c r="E12" s="105"/>
      <c r="F12" s="106"/>
      <c r="H12" s="10"/>
    </row>
    <row r="13" spans="1:23">
      <c r="A13" s="58" t="s">
        <v>56</v>
      </c>
      <c r="B13" s="59">
        <f>IFERROR(INDEX(Calc_Latest!$H$5:$H$34,MATCH($B$4,Calc_Latest!$A$5:$A$34,0)),"")</f>
        <v>0.37</v>
      </c>
      <c r="C13" s="60">
        <f>IFERROR(INDEX('Force Plate'!$F$5:$F$500,MATCH($B$4,'Force Plate'!$B$5:$B$500,0)),"")</f>
        <v>0.39</v>
      </c>
      <c r="D13" s="57">
        <f>IFERROR((B13-C13)/C13,"")</f>
        <v>-5.1282051282051329E-2</v>
      </c>
      <c r="E13" s="107"/>
      <c r="F13" s="106"/>
      <c r="H13" s="10"/>
    </row>
    <row r="14" spans="1:23">
      <c r="A14" s="61" t="s">
        <v>57</v>
      </c>
      <c r="B14" s="62">
        <f>IFERROR(INDEX(Calc_Latest!$I$5:$I$34,MATCH($B$4,Calc_Latest!$A$5:$A$34,0)),"")</f>
        <v>0.13800000000000001</v>
      </c>
      <c r="C14" s="64">
        <f>IFERROR(INDEX('Force Plate'!$I$5:$I$500,MATCH($B$4,'Force Plate'!$B$5:$B$500,0)),"")</f>
        <v>4.2000000000000003E-2</v>
      </c>
      <c r="D14" s="65">
        <f>IFERROR(B14-C14,"")</f>
        <v>9.6000000000000002E-2</v>
      </c>
      <c r="E14" s="105"/>
      <c r="F14" s="106"/>
      <c r="H14" s="11"/>
    </row>
    <row r="15" spans="1:23">
      <c r="A15" s="58" t="s">
        <v>58</v>
      </c>
      <c r="B15" s="59">
        <f>IFERROR(INDEX(Calc_Latest!$K$5:$K$34,MATCH($B$4,Calc_Latest!$A$5:$A$34,0)),"")</f>
        <v>1.62</v>
      </c>
      <c r="C15" s="60">
        <f>IFERROR(INDEX('Timing Gates'!$D$5:$D$500,MATCH($B$4,'Timing Gates'!$B$5:$B$500,0)),"")</f>
        <v>1.83</v>
      </c>
      <c r="D15" s="57">
        <f>IFERROR((B15-C15)/C15,"")</f>
        <v>-0.11475409836065571</v>
      </c>
      <c r="E15" s="107"/>
      <c r="F15" s="106"/>
      <c r="H15" s="10"/>
    </row>
    <row r="16" spans="1:23">
      <c r="A16" s="61" t="s">
        <v>59</v>
      </c>
      <c r="B16" s="62">
        <f>IFERROR(INDEX(Calc_Latest!$O$5:$O$34,MATCH($B$4,Calc_Latest!$A$5:$A$34,0)),"")</f>
        <v>232.2</v>
      </c>
      <c r="C16" s="63">
        <f>IFERROR(INDEX(InBody!$C$5:$C$500,MATCH($B$4,InBody!$B$5:$B$500,0)),"")</f>
        <v>228.3</v>
      </c>
      <c r="D16" s="66">
        <f>IFERROR(B16-C16,"")</f>
        <v>3.8999999999999773</v>
      </c>
      <c r="E16" s="105"/>
      <c r="F16" s="106"/>
      <c r="H16" s="12"/>
    </row>
    <row r="17" spans="1:8">
      <c r="A17" s="58" t="s">
        <v>60</v>
      </c>
      <c r="B17" s="59">
        <f>IFERROR(INDEX(Calc_Latest!$Q$5:$Q$34,MATCH($B$4,Calc_Latest!$A$5:$A$34,0)),"")</f>
        <v>202.3</v>
      </c>
      <c r="C17" s="60">
        <f>IFERROR(INDEX(InBody!$E$5:$E$500,MATCH($B$4,InBody!$B$5:$B$500,0)),"")</f>
        <v>187.6</v>
      </c>
      <c r="D17" s="67">
        <f>IFERROR(B17-C17,"")</f>
        <v>14.700000000000017</v>
      </c>
      <c r="E17" s="107"/>
      <c r="F17" s="106"/>
      <c r="H17" s="12"/>
    </row>
    <row r="18" spans="1:8">
      <c r="A18" s="61" t="s">
        <v>37</v>
      </c>
      <c r="B18" s="62">
        <f>IFERROR(INDEX(Calc_Latest!$U$5:$U$34,MATCH($B$4,Calc_Latest!$A$5:$A$34,0)),"")</f>
        <v>16</v>
      </c>
      <c r="C18" s="68">
        <f>IFERROR(INDEX(FMS!$K$5:$K$500,MATCH($B$4,FMS!$B$5:$B$500,0)),"")</f>
        <v>16</v>
      </c>
      <c r="D18" s="69">
        <f>IFERROR(B18-C18,"")</f>
        <v>0</v>
      </c>
      <c r="E18" s="105"/>
      <c r="F18" s="106"/>
      <c r="H18" s="13"/>
    </row>
    <row r="21" spans="1:8" ht="16">
      <c r="A21" s="52" t="s">
        <v>61</v>
      </c>
      <c r="B21" s="53" t="s">
        <v>62</v>
      </c>
      <c r="C21" s="53" t="s">
        <v>63</v>
      </c>
      <c r="D21" s="54" t="s">
        <v>64</v>
      </c>
      <c r="E21" s="53" t="s">
        <v>56</v>
      </c>
      <c r="F21" s="55" t="s">
        <v>57</v>
      </c>
    </row>
    <row r="22" spans="1:8">
      <c r="A22" s="70">
        <f t="shared" ref="A22:A31" si="0">ROW()-21</f>
        <v>1</v>
      </c>
      <c r="B22" s="71">
        <f>Chart_Data!A6</f>
        <v>46037</v>
      </c>
      <c r="C22" s="72">
        <f>Chart_Data!B6</f>
        <v>22.6</v>
      </c>
      <c r="D22" s="72">
        <f>Chart_Data!C6</f>
        <v>51.8</v>
      </c>
      <c r="E22" s="72">
        <f>Chart_Data!D6</f>
        <v>0.39</v>
      </c>
      <c r="F22" s="73">
        <f>Chart_Data!G6</f>
        <v>4.2000000000000003E-2</v>
      </c>
    </row>
    <row r="23" spans="1:8">
      <c r="A23" s="56">
        <f t="shared" si="0"/>
        <v>2</v>
      </c>
      <c r="B23" s="74">
        <f>Chart_Data!A7</f>
        <v>46067</v>
      </c>
      <c r="C23" s="75">
        <f>Chart_Data!B7</f>
        <v>27.4</v>
      </c>
      <c r="D23" s="75">
        <f>Chart_Data!C7</f>
        <v>54.7</v>
      </c>
      <c r="E23" s="75">
        <f>Chart_Data!D7</f>
        <v>0.38</v>
      </c>
      <c r="F23" s="76">
        <f>Chart_Data!G7</f>
        <v>8.8999999999999996E-2</v>
      </c>
    </row>
    <row r="24" spans="1:8">
      <c r="A24" s="70">
        <f t="shared" si="0"/>
        <v>3</v>
      </c>
      <c r="B24" s="71">
        <f>Chart_Data!A8</f>
        <v>46097</v>
      </c>
      <c r="C24" s="72">
        <f>Chart_Data!B8</f>
        <v>22.3</v>
      </c>
      <c r="D24" s="72">
        <f>Chart_Data!C8</f>
        <v>50.8</v>
      </c>
      <c r="E24" s="72">
        <f>Chart_Data!D8</f>
        <v>0.38</v>
      </c>
      <c r="F24" s="73">
        <f>Chart_Data!G8</f>
        <v>6.3E-2</v>
      </c>
    </row>
    <row r="25" spans="1:8">
      <c r="A25" s="56">
        <f t="shared" si="0"/>
        <v>4</v>
      </c>
      <c r="B25" s="74">
        <f>Chart_Data!A9</f>
        <v>46127</v>
      </c>
      <c r="C25" s="75">
        <f>Chart_Data!B9</f>
        <v>29.8</v>
      </c>
      <c r="D25" s="75">
        <f>Chart_Data!C9</f>
        <v>54.9</v>
      </c>
      <c r="E25" s="75">
        <f>Chart_Data!D9</f>
        <v>0.37</v>
      </c>
      <c r="F25" s="76">
        <f>Chart_Data!G9</f>
        <v>0.13800000000000001</v>
      </c>
    </row>
    <row r="26" spans="1:8">
      <c r="A26" s="70">
        <f t="shared" si="0"/>
        <v>5</v>
      </c>
      <c r="B26" s="71" t="str">
        <f>Chart_Data!A10</f>
        <v/>
      </c>
      <c r="C26" s="72" t="str">
        <f>Chart_Data!B10</f>
        <v/>
      </c>
      <c r="D26" s="72" t="str">
        <f>Chart_Data!C10</f>
        <v/>
      </c>
      <c r="E26" s="72" t="str">
        <f>Chart_Data!D10</f>
        <v/>
      </c>
      <c r="F26" s="73" t="str">
        <f>Chart_Data!G10</f>
        <v/>
      </c>
    </row>
    <row r="27" spans="1:8">
      <c r="A27" s="56">
        <f t="shared" si="0"/>
        <v>6</v>
      </c>
      <c r="B27" s="74" t="str">
        <f>Chart_Data!A11</f>
        <v/>
      </c>
      <c r="C27" s="75" t="str">
        <f>Chart_Data!B11</f>
        <v/>
      </c>
      <c r="D27" s="75" t="str">
        <f>Chart_Data!C11</f>
        <v/>
      </c>
      <c r="E27" s="75" t="str">
        <f>Chart_Data!D11</f>
        <v/>
      </c>
      <c r="F27" s="76" t="str">
        <f>Chart_Data!G11</f>
        <v/>
      </c>
    </row>
    <row r="28" spans="1:8">
      <c r="A28" s="70">
        <f t="shared" si="0"/>
        <v>7</v>
      </c>
      <c r="B28" s="71" t="str">
        <f>Chart_Data!A12</f>
        <v/>
      </c>
      <c r="C28" s="72" t="str">
        <f>Chart_Data!B12</f>
        <v/>
      </c>
      <c r="D28" s="72" t="str">
        <f>Chart_Data!C12</f>
        <v/>
      </c>
      <c r="E28" s="72" t="str">
        <f>Chart_Data!D12</f>
        <v/>
      </c>
      <c r="F28" s="73" t="str">
        <f>Chart_Data!G12</f>
        <v/>
      </c>
    </row>
    <row r="29" spans="1:8">
      <c r="A29" s="56">
        <f t="shared" si="0"/>
        <v>8</v>
      </c>
      <c r="B29" s="74" t="str">
        <f>Chart_Data!A13</f>
        <v/>
      </c>
      <c r="C29" s="75" t="str">
        <f>Chart_Data!B13</f>
        <v/>
      </c>
      <c r="D29" s="75" t="str">
        <f>Chart_Data!C13</f>
        <v/>
      </c>
      <c r="E29" s="75" t="str">
        <f>Chart_Data!D13</f>
        <v/>
      </c>
      <c r="F29" s="76" t="str">
        <f>Chart_Data!G13</f>
        <v/>
      </c>
    </row>
    <row r="30" spans="1:8">
      <c r="A30" s="70">
        <f t="shared" si="0"/>
        <v>9</v>
      </c>
      <c r="B30" s="71" t="str">
        <f>Chart_Data!A14</f>
        <v/>
      </c>
      <c r="C30" s="72" t="str">
        <f>Chart_Data!B14</f>
        <v/>
      </c>
      <c r="D30" s="72" t="str">
        <f>Chart_Data!C14</f>
        <v/>
      </c>
      <c r="E30" s="72" t="str">
        <f>Chart_Data!D14</f>
        <v/>
      </c>
      <c r="F30" s="73" t="str">
        <f>Chart_Data!G14</f>
        <v/>
      </c>
    </row>
    <row r="31" spans="1:8">
      <c r="A31" s="56">
        <f t="shared" si="0"/>
        <v>10</v>
      </c>
      <c r="B31" s="74" t="str">
        <f>Chart_Data!A15</f>
        <v/>
      </c>
      <c r="C31" s="75" t="str">
        <f>Chart_Data!B15</f>
        <v/>
      </c>
      <c r="D31" s="75" t="str">
        <f>Chart_Data!C15</f>
        <v/>
      </c>
      <c r="E31" s="75" t="str">
        <f>Chart_Data!D15</f>
        <v/>
      </c>
      <c r="F31" s="76" t="str">
        <f>Chart_Data!G15</f>
        <v/>
      </c>
    </row>
    <row r="32" spans="1:8">
      <c r="A32" s="8"/>
      <c r="B32" s="1"/>
      <c r="C32" s="1"/>
      <c r="D32" s="1"/>
      <c r="E32" s="1"/>
      <c r="F32" s="2"/>
    </row>
    <row r="33" spans="1:6">
      <c r="A33" s="8"/>
      <c r="B33" s="1"/>
      <c r="C33" s="1"/>
      <c r="D33" s="1"/>
      <c r="E33" s="1"/>
      <c r="F33" s="2"/>
    </row>
    <row r="34" spans="1:6" ht="16">
      <c r="A34" s="52" t="s">
        <v>65</v>
      </c>
      <c r="B34" s="53" t="s">
        <v>62</v>
      </c>
      <c r="C34" s="53" t="s">
        <v>66</v>
      </c>
      <c r="D34" s="54" t="s">
        <v>67</v>
      </c>
      <c r="E34" s="53" t="s">
        <v>68</v>
      </c>
      <c r="F34" s="55" t="s">
        <v>69</v>
      </c>
    </row>
    <row r="35" spans="1:6">
      <c r="A35" s="56">
        <f t="shared" ref="A35:A44" si="1">ROW()-34</f>
        <v>1</v>
      </c>
      <c r="B35" s="74">
        <f>Chart_Data!K6</f>
        <v>46037</v>
      </c>
      <c r="C35" s="75">
        <f>Chart_Data!L6</f>
        <v>1.06</v>
      </c>
      <c r="D35" s="75">
        <f>Chart_Data!M6</f>
        <v>1.83</v>
      </c>
      <c r="E35" s="75">
        <f>Chart_Data!N6</f>
        <v>3.12</v>
      </c>
      <c r="F35" s="75">
        <f>Chart_Data!O6</f>
        <v>1.0900000000000001</v>
      </c>
    </row>
    <row r="36" spans="1:6">
      <c r="A36" s="70">
        <f t="shared" si="1"/>
        <v>2</v>
      </c>
      <c r="B36" s="71">
        <f>Chart_Data!K7</f>
        <v>46067</v>
      </c>
      <c r="C36" s="72">
        <f>Chart_Data!L7</f>
        <v>0.96</v>
      </c>
      <c r="D36" s="72">
        <f>Chart_Data!M7</f>
        <v>1.65</v>
      </c>
      <c r="E36" s="72">
        <f>Chart_Data!N7</f>
        <v>3.23</v>
      </c>
      <c r="F36" s="72">
        <f>Chart_Data!O7</f>
        <v>1.0900000000000001</v>
      </c>
    </row>
    <row r="37" spans="1:6">
      <c r="A37" s="56">
        <f t="shared" si="1"/>
        <v>3</v>
      </c>
      <c r="B37" s="74">
        <f>Chart_Data!K8</f>
        <v>46097</v>
      </c>
      <c r="C37" s="75">
        <f>Chart_Data!L8</f>
        <v>1</v>
      </c>
      <c r="D37" s="75">
        <f>Chart_Data!M8</f>
        <v>1.72</v>
      </c>
      <c r="E37" s="75">
        <f>Chart_Data!N8</f>
        <v>3.13</v>
      </c>
      <c r="F37" s="75">
        <f>Chart_Data!O8</f>
        <v>1.18</v>
      </c>
    </row>
    <row r="38" spans="1:6">
      <c r="A38" s="70">
        <f t="shared" si="1"/>
        <v>4</v>
      </c>
      <c r="B38" s="71">
        <f>Chart_Data!K9</f>
        <v>46127</v>
      </c>
      <c r="C38" s="72">
        <f>Chart_Data!L9</f>
        <v>0.94</v>
      </c>
      <c r="D38" s="72">
        <f>Chart_Data!M9</f>
        <v>1.62</v>
      </c>
      <c r="E38" s="72">
        <f>Chart_Data!N9</f>
        <v>2.88</v>
      </c>
      <c r="F38" s="72">
        <f>Chart_Data!O9</f>
        <v>1.1200000000000001</v>
      </c>
    </row>
    <row r="39" spans="1:6">
      <c r="A39" s="56">
        <f t="shared" si="1"/>
        <v>5</v>
      </c>
      <c r="B39" s="74" t="str">
        <f>Chart_Data!K10</f>
        <v/>
      </c>
      <c r="C39" s="75" t="str">
        <f>Chart_Data!L10</f>
        <v/>
      </c>
      <c r="D39" s="75" t="str">
        <f>Chart_Data!M10</f>
        <v/>
      </c>
      <c r="E39" s="75" t="str">
        <f>Chart_Data!N10</f>
        <v/>
      </c>
      <c r="F39" s="75" t="str">
        <f>Chart_Data!O10</f>
        <v/>
      </c>
    </row>
    <row r="40" spans="1:6">
      <c r="A40" s="70">
        <f t="shared" si="1"/>
        <v>6</v>
      </c>
      <c r="B40" s="71" t="str">
        <f>Chart_Data!K11</f>
        <v/>
      </c>
      <c r="C40" s="72" t="str">
        <f>Chart_Data!L11</f>
        <v/>
      </c>
      <c r="D40" s="72" t="str">
        <f>Chart_Data!M11</f>
        <v/>
      </c>
      <c r="E40" s="72" t="str">
        <f>Chart_Data!N11</f>
        <v/>
      </c>
      <c r="F40" s="72" t="str">
        <f>Chart_Data!O11</f>
        <v/>
      </c>
    </row>
    <row r="41" spans="1:6">
      <c r="A41" s="56">
        <f t="shared" si="1"/>
        <v>7</v>
      </c>
      <c r="B41" s="74" t="str">
        <f>Chart_Data!K12</f>
        <v/>
      </c>
      <c r="C41" s="75" t="str">
        <f>Chart_Data!L12</f>
        <v/>
      </c>
      <c r="D41" s="75" t="str">
        <f>Chart_Data!M12</f>
        <v/>
      </c>
      <c r="E41" s="75" t="str">
        <f>Chart_Data!N12</f>
        <v/>
      </c>
      <c r="F41" s="75" t="str">
        <f>Chart_Data!O12</f>
        <v/>
      </c>
    </row>
    <row r="42" spans="1:6">
      <c r="A42" s="70">
        <f t="shared" si="1"/>
        <v>8</v>
      </c>
      <c r="B42" s="71" t="str">
        <f>Chart_Data!K13</f>
        <v/>
      </c>
      <c r="C42" s="72" t="str">
        <f>Chart_Data!L13</f>
        <v/>
      </c>
      <c r="D42" s="72" t="str">
        <f>Chart_Data!M13</f>
        <v/>
      </c>
      <c r="E42" s="72" t="str">
        <f>Chart_Data!N13</f>
        <v/>
      </c>
      <c r="F42" s="72" t="str">
        <f>Chart_Data!O13</f>
        <v/>
      </c>
    </row>
    <row r="43" spans="1:6">
      <c r="A43" s="56">
        <f t="shared" si="1"/>
        <v>9</v>
      </c>
      <c r="B43" s="74" t="str">
        <f>Chart_Data!K14</f>
        <v/>
      </c>
      <c r="C43" s="75" t="str">
        <f>Chart_Data!L14</f>
        <v/>
      </c>
      <c r="D43" s="75" t="str">
        <f>Chart_Data!M14</f>
        <v/>
      </c>
      <c r="E43" s="75" t="str">
        <f>Chart_Data!N14</f>
        <v/>
      </c>
      <c r="F43" s="75" t="str">
        <f>Chart_Data!O14</f>
        <v/>
      </c>
    </row>
    <row r="44" spans="1:6">
      <c r="A44" s="70">
        <f t="shared" si="1"/>
        <v>10</v>
      </c>
      <c r="B44" s="71" t="str">
        <f>Chart_Data!K15</f>
        <v/>
      </c>
      <c r="C44" s="72" t="str">
        <f>Chart_Data!L15</f>
        <v/>
      </c>
      <c r="D44" s="72" t="str">
        <f>Chart_Data!M15</f>
        <v/>
      </c>
      <c r="E44" s="72" t="str">
        <f>Chart_Data!N15</f>
        <v/>
      </c>
      <c r="F44" s="72" t="str">
        <f>Chart_Data!O15</f>
        <v/>
      </c>
    </row>
    <row r="45" spans="1:6">
      <c r="A45" s="8"/>
      <c r="B45" s="1"/>
      <c r="C45" s="1"/>
      <c r="D45" s="1"/>
      <c r="E45" s="1"/>
      <c r="F45" s="2"/>
    </row>
    <row r="46" spans="1:6">
      <c r="A46" s="8"/>
      <c r="B46" s="1"/>
      <c r="C46" s="1"/>
      <c r="D46" s="1"/>
      <c r="E46" s="1"/>
      <c r="F46" s="2"/>
    </row>
    <row r="47" spans="1:6" ht="16">
      <c r="A47" s="52" t="s">
        <v>70</v>
      </c>
      <c r="B47" s="53" t="s">
        <v>62</v>
      </c>
      <c r="C47" s="53" t="s">
        <v>71</v>
      </c>
      <c r="D47" s="54" t="s">
        <v>72</v>
      </c>
      <c r="E47" s="53" t="s">
        <v>73</v>
      </c>
      <c r="F47" s="55" t="s">
        <v>35</v>
      </c>
    </row>
    <row r="48" spans="1:6">
      <c r="A48" s="70">
        <f t="shared" ref="A48:A57" si="2">ROW()-47</f>
        <v>1</v>
      </c>
      <c r="B48" s="71">
        <f>Chart_Data!S6</f>
        <v>46037</v>
      </c>
      <c r="C48" s="72">
        <f>Chart_Data!T6</f>
        <v>228.3</v>
      </c>
      <c r="D48" s="72">
        <f>Chart_Data!U6</f>
        <v>113.9</v>
      </c>
      <c r="E48" s="72">
        <f>Chart_Data!V6</f>
        <v>187.6</v>
      </c>
      <c r="F48" s="73">
        <f>Chart_Data!W6</f>
        <v>0.14699999999999999</v>
      </c>
    </row>
    <row r="49" spans="1:6">
      <c r="A49" s="56">
        <f t="shared" si="2"/>
        <v>2</v>
      </c>
      <c r="B49" s="74">
        <f>Chart_Data!S7</f>
        <v>46067</v>
      </c>
      <c r="C49" s="75">
        <f>Chart_Data!T7</f>
        <v>226.6</v>
      </c>
      <c r="D49" s="75">
        <f>Chart_Data!U7</f>
        <v>111.3</v>
      </c>
      <c r="E49" s="75">
        <f>Chart_Data!V7</f>
        <v>184.3</v>
      </c>
      <c r="F49" s="76">
        <f>Chart_Data!W7</f>
        <v>0.112</v>
      </c>
    </row>
    <row r="50" spans="1:6">
      <c r="A50" s="70">
        <f t="shared" si="2"/>
        <v>3</v>
      </c>
      <c r="B50" s="71">
        <f>Chart_Data!S8</f>
        <v>46097</v>
      </c>
      <c r="C50" s="72">
        <f>Chart_Data!T8</f>
        <v>232.8</v>
      </c>
      <c r="D50" s="72">
        <f>Chart_Data!U8</f>
        <v>99.4</v>
      </c>
      <c r="E50" s="72">
        <f>Chart_Data!V8</f>
        <v>202.7</v>
      </c>
      <c r="F50" s="73">
        <f>Chart_Data!W8</f>
        <v>0.13200000000000001</v>
      </c>
    </row>
    <row r="51" spans="1:6">
      <c r="A51" s="56">
        <f t="shared" si="2"/>
        <v>4</v>
      </c>
      <c r="B51" s="74">
        <f>Chart_Data!S9</f>
        <v>46127</v>
      </c>
      <c r="C51" s="75">
        <f>Chart_Data!T9</f>
        <v>232.2</v>
      </c>
      <c r="D51" s="75">
        <f>Chart_Data!U9</f>
        <v>101.4</v>
      </c>
      <c r="E51" s="75">
        <f>Chart_Data!V9</f>
        <v>202.3</v>
      </c>
      <c r="F51" s="76">
        <f>Chart_Data!W9</f>
        <v>0.125</v>
      </c>
    </row>
    <row r="52" spans="1:6">
      <c r="A52" s="70">
        <f t="shared" si="2"/>
        <v>5</v>
      </c>
      <c r="B52" s="71" t="str">
        <f>Chart_Data!S10</f>
        <v/>
      </c>
      <c r="C52" s="72" t="str">
        <f>Chart_Data!T10</f>
        <v/>
      </c>
      <c r="D52" s="72" t="str">
        <f>Chart_Data!U10</f>
        <v/>
      </c>
      <c r="E52" s="72" t="str">
        <f>Chart_Data!V10</f>
        <v/>
      </c>
      <c r="F52" s="73" t="str">
        <f>Chart_Data!W10</f>
        <v/>
      </c>
    </row>
    <row r="53" spans="1:6">
      <c r="A53" s="56">
        <f t="shared" si="2"/>
        <v>6</v>
      </c>
      <c r="B53" s="74" t="str">
        <f>Chart_Data!S11</f>
        <v/>
      </c>
      <c r="C53" s="75" t="str">
        <f>Chart_Data!T11</f>
        <v/>
      </c>
      <c r="D53" s="75" t="str">
        <f>Chart_Data!U11</f>
        <v/>
      </c>
      <c r="E53" s="75" t="str">
        <f>Chart_Data!V11</f>
        <v/>
      </c>
      <c r="F53" s="76" t="str">
        <f>Chart_Data!W11</f>
        <v/>
      </c>
    </row>
    <row r="54" spans="1:6">
      <c r="A54" s="70">
        <f t="shared" si="2"/>
        <v>7</v>
      </c>
      <c r="B54" s="71" t="str">
        <f>Chart_Data!S12</f>
        <v/>
      </c>
      <c r="C54" s="72" t="str">
        <f>Chart_Data!T12</f>
        <v/>
      </c>
      <c r="D54" s="72" t="str">
        <f>Chart_Data!U12</f>
        <v/>
      </c>
      <c r="E54" s="72" t="str">
        <f>Chart_Data!V12</f>
        <v/>
      </c>
      <c r="F54" s="73" t="str">
        <f>Chart_Data!W12</f>
        <v/>
      </c>
    </row>
    <row r="55" spans="1:6">
      <c r="A55" s="56">
        <f t="shared" si="2"/>
        <v>8</v>
      </c>
      <c r="B55" s="74" t="str">
        <f>Chart_Data!S13</f>
        <v/>
      </c>
      <c r="C55" s="75" t="str">
        <f>Chart_Data!T13</f>
        <v/>
      </c>
      <c r="D55" s="75" t="str">
        <f>Chart_Data!U13</f>
        <v/>
      </c>
      <c r="E55" s="75" t="str">
        <f>Chart_Data!V13</f>
        <v/>
      </c>
      <c r="F55" s="76" t="str">
        <f>Chart_Data!W13</f>
        <v/>
      </c>
    </row>
    <row r="56" spans="1:6">
      <c r="A56" s="70">
        <f t="shared" si="2"/>
        <v>9</v>
      </c>
      <c r="B56" s="71" t="str">
        <f>Chart_Data!S14</f>
        <v/>
      </c>
      <c r="C56" s="72" t="str">
        <f>Chart_Data!T14</f>
        <v/>
      </c>
      <c r="D56" s="72" t="str">
        <f>Chart_Data!U14</f>
        <v/>
      </c>
      <c r="E56" s="72" t="str">
        <f>Chart_Data!V14</f>
        <v/>
      </c>
      <c r="F56" s="73" t="str">
        <f>Chart_Data!W14</f>
        <v/>
      </c>
    </row>
    <row r="57" spans="1:6">
      <c r="A57" s="56">
        <f t="shared" si="2"/>
        <v>10</v>
      </c>
      <c r="B57" s="74" t="str">
        <f>Chart_Data!S15</f>
        <v/>
      </c>
      <c r="C57" s="75" t="str">
        <f>Chart_Data!T15</f>
        <v/>
      </c>
      <c r="D57" s="75" t="str">
        <f>Chart_Data!U15</f>
        <v/>
      </c>
      <c r="E57" s="75" t="str">
        <f>Chart_Data!V15</f>
        <v/>
      </c>
      <c r="F57" s="76" t="str">
        <f>Chart_Data!W15</f>
        <v/>
      </c>
    </row>
    <row r="58" spans="1:6">
      <c r="A58" s="8"/>
      <c r="B58" s="1"/>
      <c r="C58" s="1"/>
      <c r="D58" s="1"/>
      <c r="E58" s="1"/>
      <c r="F58" s="2"/>
    </row>
    <row r="59" spans="1:6">
      <c r="A59" s="8"/>
      <c r="B59" s="1"/>
      <c r="C59" s="1"/>
      <c r="D59" s="1"/>
      <c r="E59" s="1"/>
      <c r="F59" s="2"/>
    </row>
    <row r="60" spans="1:6" ht="16">
      <c r="A60" s="52" t="s">
        <v>74</v>
      </c>
      <c r="B60" s="55" t="s">
        <v>75</v>
      </c>
      <c r="C60" s="20"/>
      <c r="D60" s="1"/>
      <c r="E60" s="1"/>
      <c r="F60" s="2"/>
    </row>
    <row r="61" spans="1:6">
      <c r="A61" s="56" t="s">
        <v>76</v>
      </c>
      <c r="B61" s="75">
        <f>Chart_Data!AB6</f>
        <v>1</v>
      </c>
      <c r="C61" s="1"/>
      <c r="D61" s="1"/>
      <c r="E61" s="1"/>
      <c r="F61" s="2"/>
    </row>
    <row r="62" spans="1:6">
      <c r="A62" s="70" t="s">
        <v>77</v>
      </c>
      <c r="B62" s="72">
        <f>Chart_Data!AB7</f>
        <v>2</v>
      </c>
      <c r="C62" s="1"/>
      <c r="D62" s="1"/>
      <c r="E62" s="1"/>
      <c r="F62" s="2"/>
    </row>
    <row r="63" spans="1:6">
      <c r="A63" s="56" t="s">
        <v>78</v>
      </c>
      <c r="B63" s="75">
        <f>Chart_Data!AB8</f>
        <v>3</v>
      </c>
      <c r="C63" s="1"/>
      <c r="D63" s="1"/>
      <c r="E63" s="1"/>
      <c r="F63" s="2"/>
    </row>
    <row r="64" spans="1:6">
      <c r="A64" s="70" t="s">
        <v>79</v>
      </c>
      <c r="B64" s="72">
        <f>Chart_Data!AB9</f>
        <v>3</v>
      </c>
      <c r="C64" s="1"/>
      <c r="D64" s="1"/>
      <c r="E64" s="1"/>
      <c r="F64" s="2"/>
    </row>
    <row r="65" spans="1:8">
      <c r="A65" s="56" t="s">
        <v>80</v>
      </c>
      <c r="B65" s="75">
        <f>Chart_Data!AB10</f>
        <v>2</v>
      </c>
      <c r="C65" s="1"/>
      <c r="D65" s="1"/>
      <c r="E65" s="1"/>
      <c r="F65" s="2"/>
    </row>
    <row r="66" spans="1:8">
      <c r="A66" s="70" t="s">
        <v>81</v>
      </c>
      <c r="B66" s="72">
        <f>Chart_Data!AB11</f>
        <v>3</v>
      </c>
      <c r="C66" s="1"/>
      <c r="D66" s="1"/>
      <c r="E66" s="1"/>
      <c r="F66" s="2"/>
    </row>
    <row r="67" spans="1:8">
      <c r="A67" s="56" t="s">
        <v>82</v>
      </c>
      <c r="B67" s="75">
        <f>Chart_Data!AB12</f>
        <v>2</v>
      </c>
      <c r="C67" s="1"/>
      <c r="D67" s="1"/>
      <c r="E67" s="1"/>
      <c r="F67" s="2"/>
    </row>
    <row r="68" spans="1:8">
      <c r="A68" s="70" t="s">
        <v>83</v>
      </c>
      <c r="B68" s="72">
        <f>Chart_Data!AB13</f>
        <v>16</v>
      </c>
      <c r="C68" s="3"/>
      <c r="D68" s="3"/>
      <c r="E68" s="3"/>
      <c r="F68" s="4"/>
    </row>
    <row r="72" spans="1:8">
      <c r="A72" s="14"/>
      <c r="B72" s="15"/>
      <c r="C72" s="15"/>
      <c r="D72" s="15"/>
      <c r="E72" s="15"/>
      <c r="F72" s="15"/>
      <c r="G72" s="15"/>
      <c r="H72" s="15"/>
    </row>
    <row r="73" spans="1:8" s="21" customFormat="1" ht="16" customHeight="1">
      <c r="A73" s="108" t="s">
        <v>53</v>
      </c>
      <c r="B73" s="109"/>
      <c r="C73" s="109"/>
      <c r="D73" s="109"/>
      <c r="E73" s="109"/>
      <c r="F73" s="109"/>
      <c r="G73" s="109"/>
      <c r="H73" s="110"/>
    </row>
    <row r="74" spans="1:8" s="21" customFormat="1" ht="18">
      <c r="A74" s="104" t="str" cm="1">
        <f t="array" ref="A74">_xlfn.LET(
_xlpm.p,--_xlfn.TEXTAFTER($B$4,"Player "),
_xlpm.a,IFERROR(--_xlfn.TEXTAFTER('Force Plate'!$B$5:$B$500,"Player "),0),
_xlpm.d,'Force Plate'!$A$5:$A$500,
_xlpm.n,'Force Plate'!$J$5:$J$500,
_xlpm.tbl,_xlfn._xlws.FILTER(CHOOSE({1,2},_xlpm.d,_xlpm.n),(_xlpm.a=_xlpm.p)*(_xlpm.n&lt;&gt;"")),
"Force Plate: "&amp;IFERROR(INDEX(_xlfn.SORTBY(_xlpm.tbl,INDEX(_xlpm.tbl,,1),-1),1,2),"No note entered")
)</f>
        <v>Force Plate: Retest next session</v>
      </c>
      <c r="B74" s="104"/>
      <c r="C74" s="104"/>
      <c r="D74" s="104"/>
      <c r="E74" s="104"/>
      <c r="F74" s="104"/>
      <c r="G74" s="104"/>
      <c r="H74" s="104"/>
    </row>
    <row r="75" spans="1:8" s="21" customFormat="1" ht="18">
      <c r="A75" s="111" t="str" cm="1">
        <f t="array" ref="A75">_xlfn.LET(
_xlpm.p,--_xlfn.TEXTAFTER($B$4,"Player "),
_xlpm.a,IFERROR(--_xlfn.TEXTAFTER(InBody!$B$5:$B$500,"Player "),0),
_xlpm.d,InBody!$A$5:$A$500,
_xlpm.n,InBody!$H$5:$H$500,
_xlpm.tbl,_xlfn._xlws.FILTER(CHOOSE({1,2},_xlpm.d,_xlpm.n),(_xlpm.a=_xlpm.p)*(_xlpm.n&lt;&gt;"")),
"InBody: "&amp;IFERROR(INDEX(_xlfn.SORTBY(_xlpm.tbl,INDEX(_xlpm.tbl,,1),-1),1,2),"No note entered")
)</f>
        <v>InBody: Needs fueling emphasis</v>
      </c>
      <c r="B75" s="111"/>
      <c r="C75" s="111"/>
      <c r="D75" s="111"/>
      <c r="E75" s="111"/>
      <c r="F75" s="111"/>
      <c r="G75" s="111"/>
      <c r="H75" s="111"/>
    </row>
    <row r="76" spans="1:8" s="21" customFormat="1" ht="18">
      <c r="A76" s="104" t="str" cm="1">
        <f t="array" ref="A76">_xlfn.LET(
_xlpm.p,--_xlfn.TEXTAFTER($B$4,"Player "),
_xlpm.a,IFERROR(--_xlfn.TEXTAFTER('Timing Gates'!$B$5:$B$500,"Player "),0),
_xlpm.d,'Timing Gates'!$A$5:$A$500,
_xlpm.n,'Timing Gates'!$H$5:$H$500,
_xlpm.tbl,_xlfn._xlws.FILTER(CHOOSE({1,2},_xlpm.d,_xlpm.n),(_xlpm.a=_xlpm.p)*(_xlpm.n&lt;&gt;"")),
"Timing Gates: "&amp;IFERROR(INDEX(_xlfn.SORTBY(_xlpm.tbl,INDEX(_xlpm.tbl,,1),-1),1,2),"No note entered")
)</f>
        <v>Timing Gates: Retest next speed day</v>
      </c>
      <c r="B76" s="104"/>
      <c r="C76" s="104"/>
      <c r="D76" s="104"/>
      <c r="E76" s="104"/>
      <c r="F76" s="104"/>
      <c r="G76" s="104"/>
      <c r="H76" s="104"/>
    </row>
    <row r="77" spans="1:8" s="21" customFormat="1" ht="18">
      <c r="A77" s="111" t="str" cm="1">
        <f t="array" ref="A77">_xlfn.LET(
_xlpm.p,--_xlfn.TEXTAFTER($B$4,"Player "),
_xlpm.a,IFERROR(--_xlfn.TEXTAFTER(FMS!$B$5:$B$500,"Player "),0),
_xlpm.d,FMS!$A$5:$A$500,
_xlpm.n,FMS!$M$5:$M$500,
_xlpm.tbl,_xlfn._xlws.FILTER(CHOOSE({1,2},_xlpm.d,_xlpm.n),(_xlpm.a=_xlpm.p)*(_xlpm.n&lt;&gt;"")),
"FMS: "&amp;IFERROR(INDEX(_xlfn.SORTBY(_xlpm.tbl,INDEX(_xlpm.tbl,,1),-1),1,2),"No note entered")
)</f>
        <v>FMS: Pain reported</v>
      </c>
      <c r="B77" s="111"/>
      <c r="C77" s="111"/>
      <c r="D77" s="111"/>
      <c r="E77" s="111"/>
      <c r="F77" s="111"/>
      <c r="G77" s="111"/>
      <c r="H77" s="111"/>
    </row>
    <row r="78" spans="1:8" ht="18">
      <c r="A78" s="104" t="str" cm="1">
        <f t="array" ref="A78">"Roster: "&amp;IFERROR(_xlfn.LET(_xlpm.n,_xlfn.XLOOKUP(--_xlfn.TEXTAFTER($B$4,"Player "),--_xlfn.TEXTAFTER(Roster!$B$5:$B$500,"Player "),Roster!$H$5:$H$500,""),IF(_xlpm.n="","No note entered",_xlpm.n)),"No note entered")</f>
        <v>Roster: Freshman development focus</v>
      </c>
      <c r="B78" s="104"/>
      <c r="C78" s="104"/>
      <c r="D78" s="104"/>
      <c r="E78" s="104"/>
      <c r="F78" s="104"/>
      <c r="G78" s="104"/>
      <c r="H78" s="104"/>
    </row>
    <row r="79" spans="1:8">
      <c r="A79"/>
    </row>
    <row r="80" spans="1:8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</sheetData>
  <mergeCells count="17">
    <mergeCell ref="A1:U1"/>
    <mergeCell ref="A2:H2"/>
    <mergeCell ref="E10:F10"/>
    <mergeCell ref="E11:F11"/>
    <mergeCell ref="E12:F12"/>
    <mergeCell ref="A78:H78"/>
    <mergeCell ref="E18:F18"/>
    <mergeCell ref="E13:F13"/>
    <mergeCell ref="E14:F14"/>
    <mergeCell ref="E15:F15"/>
    <mergeCell ref="E16:F16"/>
    <mergeCell ref="E17:F17"/>
    <mergeCell ref="A73:H73"/>
    <mergeCell ref="A74:H74"/>
    <mergeCell ref="A75:H75"/>
    <mergeCell ref="A76:H76"/>
    <mergeCell ref="A77:H7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00"/>
  <sheetViews>
    <sheetView showGridLines="0" workbookViewId="0">
      <selection sqref="A1:H1"/>
    </sheetView>
  </sheetViews>
  <sheetFormatPr baseColWidth="10" defaultColWidth="8.83203125" defaultRowHeight="14"/>
  <cols>
    <col min="1" max="1" width="12" customWidth="1"/>
    <col min="2" max="2" width="18" style="7" customWidth="1"/>
    <col min="3" max="4" width="10" style="7" customWidth="1"/>
    <col min="5" max="6" width="12" style="7" customWidth="1"/>
    <col min="7" max="7" width="10" style="7" customWidth="1"/>
    <col min="8" max="8" width="24" customWidth="1"/>
  </cols>
  <sheetData>
    <row r="1" spans="1:23" ht="42.75" customHeight="1">
      <c r="A1" s="116" t="s">
        <v>84</v>
      </c>
      <c r="B1" s="116"/>
      <c r="C1" s="116"/>
      <c r="D1" s="116"/>
      <c r="E1" s="116"/>
      <c r="F1" s="116"/>
      <c r="G1" s="116"/>
      <c r="H1" s="116"/>
      <c r="I1" s="18"/>
      <c r="J1" s="18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32" customHeight="1">
      <c r="A2" s="47" t="s">
        <v>85</v>
      </c>
      <c r="B2" s="77"/>
      <c r="C2" s="77"/>
      <c r="D2" s="77"/>
      <c r="E2" s="77"/>
      <c r="F2" s="77"/>
      <c r="G2" s="77"/>
      <c r="H2" s="47"/>
      <c r="I2" s="16"/>
      <c r="J2" s="16"/>
    </row>
    <row r="4" spans="1:23" ht="16">
      <c r="A4" s="52" t="s">
        <v>86</v>
      </c>
      <c r="B4" s="53" t="s">
        <v>17</v>
      </c>
      <c r="C4" s="53" t="s">
        <v>44</v>
      </c>
      <c r="D4" s="53" t="s">
        <v>45</v>
      </c>
      <c r="E4" s="53" t="s">
        <v>87</v>
      </c>
      <c r="F4" s="53" t="s">
        <v>88</v>
      </c>
      <c r="G4" s="53" t="s">
        <v>89</v>
      </c>
      <c r="H4" s="55" t="s">
        <v>90</v>
      </c>
    </row>
    <row r="5" spans="1:23">
      <c r="A5" s="74" t="s">
        <v>91</v>
      </c>
      <c r="B5" s="56" t="s">
        <v>92</v>
      </c>
      <c r="C5" s="56" t="s">
        <v>93</v>
      </c>
      <c r="D5" s="56" t="s">
        <v>94</v>
      </c>
      <c r="E5" s="56">
        <v>77</v>
      </c>
      <c r="F5" s="56">
        <v>220</v>
      </c>
      <c r="G5" s="56" t="s">
        <v>95</v>
      </c>
      <c r="H5" s="75" t="s">
        <v>96</v>
      </c>
    </row>
    <row r="6" spans="1:23">
      <c r="A6" s="71" t="s">
        <v>97</v>
      </c>
      <c r="B6" s="70" t="s">
        <v>98</v>
      </c>
      <c r="C6" s="70" t="s">
        <v>99</v>
      </c>
      <c r="D6" s="70" t="s">
        <v>100</v>
      </c>
      <c r="E6" s="70">
        <v>80</v>
      </c>
      <c r="F6" s="70">
        <v>205</v>
      </c>
      <c r="G6" s="70" t="s">
        <v>95</v>
      </c>
      <c r="H6" s="72" t="s">
        <v>101</v>
      </c>
    </row>
    <row r="7" spans="1:23">
      <c r="A7" s="74" t="s">
        <v>102</v>
      </c>
      <c r="B7" s="56" t="s">
        <v>103</v>
      </c>
      <c r="C7" s="56" t="s">
        <v>104</v>
      </c>
      <c r="D7" s="56" t="s">
        <v>105</v>
      </c>
      <c r="E7" s="56">
        <v>82</v>
      </c>
      <c r="F7" s="56">
        <v>175</v>
      </c>
      <c r="G7" s="56" t="s">
        <v>95</v>
      </c>
      <c r="H7" s="75" t="s">
        <v>106</v>
      </c>
    </row>
    <row r="8" spans="1:23">
      <c r="A8" s="71" t="s">
        <v>107</v>
      </c>
      <c r="B8" s="70" t="s">
        <v>108</v>
      </c>
      <c r="C8" s="70" t="s">
        <v>109</v>
      </c>
      <c r="D8" s="70" t="s">
        <v>110</v>
      </c>
      <c r="E8" s="70">
        <v>78</v>
      </c>
      <c r="F8" s="70">
        <v>190</v>
      </c>
      <c r="G8" s="70" t="s">
        <v>95</v>
      </c>
      <c r="H8" s="72" t="s">
        <v>111</v>
      </c>
    </row>
    <row r="9" spans="1:23">
      <c r="A9" s="74" t="s">
        <v>112</v>
      </c>
      <c r="B9" s="56" t="s">
        <v>43</v>
      </c>
      <c r="C9" s="56" t="s">
        <v>113</v>
      </c>
      <c r="D9" s="56" t="s">
        <v>114</v>
      </c>
      <c r="E9" s="56">
        <v>75</v>
      </c>
      <c r="F9" s="56">
        <v>228</v>
      </c>
      <c r="G9" s="56" t="s">
        <v>95</v>
      </c>
      <c r="H9" s="75" t="s">
        <v>115</v>
      </c>
    </row>
    <row r="10" spans="1:23">
      <c r="A10" s="71" t="s">
        <v>116</v>
      </c>
      <c r="B10" s="70" t="s">
        <v>117</v>
      </c>
      <c r="C10" s="70" t="s">
        <v>93</v>
      </c>
      <c r="D10" s="70" t="s">
        <v>94</v>
      </c>
      <c r="E10" s="70">
        <v>76</v>
      </c>
      <c r="F10" s="70">
        <v>212</v>
      </c>
      <c r="G10" s="70" t="s">
        <v>95</v>
      </c>
      <c r="H10" s="72" t="s">
        <v>118</v>
      </c>
    </row>
    <row r="11" spans="1:23">
      <c r="A11" s="74" t="s">
        <v>119</v>
      </c>
      <c r="B11" s="56" t="s">
        <v>120</v>
      </c>
      <c r="C11" s="56" t="s">
        <v>99</v>
      </c>
      <c r="D11" s="56" t="s">
        <v>100</v>
      </c>
      <c r="E11" s="56">
        <v>81</v>
      </c>
      <c r="F11" s="56">
        <v>205</v>
      </c>
      <c r="G11" s="56" t="s">
        <v>95</v>
      </c>
      <c r="H11" s="75" t="s">
        <v>121</v>
      </c>
    </row>
    <row r="12" spans="1:23">
      <c r="A12" s="71" t="s">
        <v>122</v>
      </c>
      <c r="B12" s="70" t="s">
        <v>123</v>
      </c>
      <c r="C12" s="70" t="s">
        <v>104</v>
      </c>
      <c r="D12" s="70" t="s">
        <v>105</v>
      </c>
      <c r="E12" s="70">
        <v>81</v>
      </c>
      <c r="F12" s="70">
        <v>198</v>
      </c>
      <c r="G12" s="70" t="s">
        <v>95</v>
      </c>
      <c r="H12" s="72" t="s">
        <v>124</v>
      </c>
    </row>
    <row r="13" spans="1:23">
      <c r="A13" s="74" t="s">
        <v>125</v>
      </c>
      <c r="B13" s="56" t="s">
        <v>126</v>
      </c>
      <c r="C13" s="56" t="s">
        <v>109</v>
      </c>
      <c r="D13" s="56" t="s">
        <v>110</v>
      </c>
      <c r="E13" s="56">
        <v>75</v>
      </c>
      <c r="F13" s="56">
        <v>228</v>
      </c>
      <c r="G13" s="56" t="s">
        <v>95</v>
      </c>
      <c r="H13" s="75" t="s">
        <v>127</v>
      </c>
    </row>
    <row r="14" spans="1:23">
      <c r="A14" s="71" t="s">
        <v>128</v>
      </c>
      <c r="B14" s="70" t="s">
        <v>129</v>
      </c>
      <c r="C14" s="70" t="s">
        <v>113</v>
      </c>
      <c r="D14" s="70" t="s">
        <v>114</v>
      </c>
      <c r="E14" s="70">
        <v>75</v>
      </c>
      <c r="F14" s="70">
        <v>212</v>
      </c>
      <c r="G14" s="70" t="s">
        <v>95</v>
      </c>
      <c r="H14" s="72" t="s">
        <v>130</v>
      </c>
    </row>
    <row r="15" spans="1:23">
      <c r="A15" s="74" t="s">
        <v>131</v>
      </c>
      <c r="B15" s="56" t="s">
        <v>132</v>
      </c>
      <c r="C15" s="56" t="s">
        <v>93</v>
      </c>
      <c r="D15" s="56" t="s">
        <v>94</v>
      </c>
      <c r="E15" s="56">
        <v>80</v>
      </c>
      <c r="F15" s="56">
        <v>190</v>
      </c>
      <c r="G15" s="56" t="s">
        <v>95</v>
      </c>
      <c r="H15" s="75" t="s">
        <v>133</v>
      </c>
    </row>
    <row r="16" spans="1:23">
      <c r="A16" s="71" t="s">
        <v>134</v>
      </c>
      <c r="B16" s="70" t="s">
        <v>135</v>
      </c>
      <c r="C16" s="70" t="s">
        <v>99</v>
      </c>
      <c r="D16" s="70" t="s">
        <v>100</v>
      </c>
      <c r="E16" s="70">
        <v>72</v>
      </c>
      <c r="F16" s="70">
        <v>182</v>
      </c>
      <c r="G16" s="70" t="s">
        <v>95</v>
      </c>
      <c r="H16" s="72" t="s">
        <v>136</v>
      </c>
    </row>
    <row r="17" spans="1:8">
      <c r="A17" s="74" t="s">
        <v>137</v>
      </c>
      <c r="B17" s="56" t="s">
        <v>138</v>
      </c>
      <c r="C17" s="56" t="s">
        <v>104</v>
      </c>
      <c r="D17" s="56" t="s">
        <v>105</v>
      </c>
      <c r="E17" s="56">
        <v>72</v>
      </c>
      <c r="F17" s="56">
        <v>212</v>
      </c>
      <c r="G17" s="56" t="s">
        <v>95</v>
      </c>
      <c r="H17" s="75" t="s">
        <v>139</v>
      </c>
    </row>
    <row r="18" spans="1:8">
      <c r="A18" s="71" t="s">
        <v>140</v>
      </c>
      <c r="B18" s="70" t="s">
        <v>141</v>
      </c>
      <c r="C18" s="70" t="s">
        <v>109</v>
      </c>
      <c r="D18" s="70" t="s">
        <v>110</v>
      </c>
      <c r="E18" s="70">
        <v>72</v>
      </c>
      <c r="F18" s="70">
        <v>205</v>
      </c>
      <c r="G18" s="70" t="s">
        <v>95</v>
      </c>
      <c r="H18" s="72" t="s">
        <v>142</v>
      </c>
    </row>
    <row r="19" spans="1:8">
      <c r="A19" s="74" t="s">
        <v>143</v>
      </c>
      <c r="B19" s="56" t="s">
        <v>144</v>
      </c>
      <c r="C19" s="56" t="s">
        <v>113</v>
      </c>
      <c r="D19" s="56" t="s">
        <v>114</v>
      </c>
      <c r="E19" s="56">
        <v>77</v>
      </c>
      <c r="F19" s="56">
        <v>205</v>
      </c>
      <c r="G19" s="56" t="s">
        <v>95</v>
      </c>
      <c r="H19" s="75" t="s">
        <v>145</v>
      </c>
    </row>
    <row r="20" spans="1:8">
      <c r="A20" s="71"/>
      <c r="B20" s="70"/>
      <c r="C20" s="70"/>
      <c r="D20" s="70"/>
      <c r="E20" s="70"/>
      <c r="F20" s="70"/>
      <c r="G20" s="70"/>
      <c r="H20" s="72"/>
    </row>
    <row r="21" spans="1:8">
      <c r="A21" s="74"/>
      <c r="B21" s="56"/>
      <c r="C21" s="56"/>
      <c r="D21" s="56"/>
      <c r="E21" s="56"/>
      <c r="F21" s="56"/>
      <c r="G21" s="56"/>
      <c r="H21" s="75"/>
    </row>
    <row r="22" spans="1:8">
      <c r="A22" s="71"/>
      <c r="B22" s="70"/>
      <c r="C22" s="70"/>
      <c r="D22" s="70"/>
      <c r="E22" s="70"/>
      <c r="F22" s="70"/>
      <c r="G22" s="70"/>
      <c r="H22" s="72"/>
    </row>
    <row r="23" spans="1:8">
      <c r="A23" s="74"/>
      <c r="B23" s="56"/>
      <c r="C23" s="56"/>
      <c r="D23" s="56"/>
      <c r="E23" s="56"/>
      <c r="F23" s="56"/>
      <c r="G23" s="56"/>
      <c r="H23" s="75"/>
    </row>
    <row r="24" spans="1:8">
      <c r="A24" s="71"/>
      <c r="B24" s="70"/>
      <c r="C24" s="70"/>
      <c r="D24" s="70"/>
      <c r="E24" s="70"/>
      <c r="F24" s="70"/>
      <c r="G24" s="70"/>
      <c r="H24" s="72"/>
    </row>
    <row r="25" spans="1:8">
      <c r="A25" s="74"/>
      <c r="B25" s="56"/>
      <c r="C25" s="56"/>
      <c r="D25" s="56"/>
      <c r="E25" s="56"/>
      <c r="F25" s="56"/>
      <c r="G25" s="56"/>
      <c r="H25" s="75"/>
    </row>
    <row r="26" spans="1:8">
      <c r="A26" s="71"/>
      <c r="B26" s="70"/>
      <c r="C26" s="70"/>
      <c r="D26" s="70"/>
      <c r="E26" s="70"/>
      <c r="F26" s="70"/>
      <c r="G26" s="70"/>
      <c r="H26" s="72"/>
    </row>
    <row r="27" spans="1:8">
      <c r="A27" s="74"/>
      <c r="B27" s="56"/>
      <c r="C27" s="56"/>
      <c r="D27" s="56"/>
      <c r="E27" s="56"/>
      <c r="F27" s="56"/>
      <c r="G27" s="56"/>
      <c r="H27" s="75"/>
    </row>
    <row r="28" spans="1:8">
      <c r="A28" s="71"/>
      <c r="B28" s="70"/>
      <c r="C28" s="70"/>
      <c r="D28" s="70"/>
      <c r="E28" s="70"/>
      <c r="F28" s="70"/>
      <c r="G28" s="70"/>
      <c r="H28" s="72"/>
    </row>
    <row r="29" spans="1:8">
      <c r="A29" s="74"/>
      <c r="B29" s="56"/>
      <c r="C29" s="56"/>
      <c r="D29" s="56"/>
      <c r="E29" s="56"/>
      <c r="F29" s="56"/>
      <c r="G29" s="56"/>
      <c r="H29" s="75"/>
    </row>
    <row r="30" spans="1:8">
      <c r="A30" s="71"/>
      <c r="B30" s="70"/>
      <c r="C30" s="70"/>
      <c r="D30" s="70"/>
      <c r="E30" s="70"/>
      <c r="F30" s="70"/>
      <c r="G30" s="70"/>
      <c r="H30" s="72"/>
    </row>
    <row r="31" spans="1:8">
      <c r="A31" s="74"/>
      <c r="B31" s="56"/>
      <c r="C31" s="56"/>
      <c r="D31" s="56"/>
      <c r="E31" s="56"/>
      <c r="F31" s="56"/>
      <c r="G31" s="56"/>
      <c r="H31" s="75"/>
    </row>
    <row r="32" spans="1:8">
      <c r="A32" s="71"/>
      <c r="B32" s="70"/>
      <c r="C32" s="70"/>
      <c r="D32" s="70"/>
      <c r="E32" s="70"/>
      <c r="F32" s="70"/>
      <c r="G32" s="70"/>
      <c r="H32" s="72"/>
    </row>
    <row r="33" spans="1:8">
      <c r="A33" s="74"/>
      <c r="B33" s="56"/>
      <c r="C33" s="56"/>
      <c r="D33" s="56"/>
      <c r="E33" s="56"/>
      <c r="F33" s="56"/>
      <c r="G33" s="56"/>
      <c r="H33" s="75"/>
    </row>
    <row r="34" spans="1:8">
      <c r="A34" s="71"/>
      <c r="B34" s="70"/>
      <c r="C34" s="70"/>
      <c r="D34" s="70"/>
      <c r="E34" s="70"/>
      <c r="F34" s="70"/>
      <c r="G34" s="70"/>
      <c r="H34" s="72"/>
    </row>
    <row r="35" spans="1:8">
      <c r="A35" s="74"/>
      <c r="B35" s="56"/>
      <c r="C35" s="56"/>
      <c r="D35" s="56"/>
      <c r="E35" s="56"/>
      <c r="F35" s="56"/>
      <c r="G35" s="56"/>
      <c r="H35" s="75"/>
    </row>
    <row r="36" spans="1:8">
      <c r="A36" s="71"/>
      <c r="B36" s="70"/>
      <c r="C36" s="70"/>
      <c r="D36" s="70"/>
      <c r="E36" s="70"/>
      <c r="F36" s="70"/>
      <c r="G36" s="70"/>
      <c r="H36" s="72"/>
    </row>
    <row r="37" spans="1:8">
      <c r="A37" s="74"/>
      <c r="B37" s="56"/>
      <c r="C37" s="56"/>
      <c r="D37" s="56"/>
      <c r="E37" s="56"/>
      <c r="F37" s="56"/>
      <c r="G37" s="56"/>
      <c r="H37" s="75"/>
    </row>
    <row r="38" spans="1:8">
      <c r="A38" s="71"/>
      <c r="B38" s="70"/>
      <c r="C38" s="70"/>
      <c r="D38" s="70"/>
      <c r="E38" s="70"/>
      <c r="F38" s="70"/>
      <c r="G38" s="70"/>
      <c r="H38" s="72"/>
    </row>
    <row r="39" spans="1:8">
      <c r="A39" s="74"/>
      <c r="B39" s="56"/>
      <c r="C39" s="56"/>
      <c r="D39" s="56"/>
      <c r="E39" s="56"/>
      <c r="F39" s="56"/>
      <c r="G39" s="56"/>
      <c r="H39" s="75"/>
    </row>
    <row r="40" spans="1:8">
      <c r="A40" s="71"/>
      <c r="B40" s="70"/>
      <c r="C40" s="70"/>
      <c r="D40" s="70"/>
      <c r="E40" s="70"/>
      <c r="F40" s="70"/>
      <c r="G40" s="70"/>
      <c r="H40" s="72"/>
    </row>
    <row r="41" spans="1:8">
      <c r="A41" s="74"/>
      <c r="B41" s="56"/>
      <c r="C41" s="56"/>
      <c r="D41" s="56"/>
      <c r="E41" s="56"/>
      <c r="F41" s="56"/>
      <c r="G41" s="56"/>
      <c r="H41" s="75"/>
    </row>
    <row r="42" spans="1:8">
      <c r="A42" s="71"/>
      <c r="B42" s="70"/>
      <c r="C42" s="70"/>
      <c r="D42" s="70"/>
      <c r="E42" s="70"/>
      <c r="F42" s="70"/>
      <c r="G42" s="70"/>
      <c r="H42" s="72"/>
    </row>
    <row r="43" spans="1:8">
      <c r="A43" s="74"/>
      <c r="B43" s="56"/>
      <c r="C43" s="56"/>
      <c r="D43" s="56"/>
      <c r="E43" s="56"/>
      <c r="F43" s="56"/>
      <c r="G43" s="56"/>
      <c r="H43" s="75"/>
    </row>
    <row r="44" spans="1:8">
      <c r="A44" s="71"/>
      <c r="B44" s="70"/>
      <c r="C44" s="70"/>
      <c r="D44" s="70"/>
      <c r="E44" s="70"/>
      <c r="F44" s="70"/>
      <c r="G44" s="70"/>
      <c r="H44" s="72"/>
    </row>
    <row r="45" spans="1:8">
      <c r="A45" s="74"/>
      <c r="B45" s="56"/>
      <c r="C45" s="56"/>
      <c r="D45" s="56"/>
      <c r="E45" s="56"/>
      <c r="F45" s="56"/>
      <c r="G45" s="56"/>
      <c r="H45" s="75"/>
    </row>
    <row r="46" spans="1:8">
      <c r="A46" s="71"/>
      <c r="B46" s="70"/>
      <c r="C46" s="70"/>
      <c r="D46" s="70"/>
      <c r="E46" s="70"/>
      <c r="F46" s="70"/>
      <c r="G46" s="70"/>
      <c r="H46" s="72"/>
    </row>
    <row r="47" spans="1:8">
      <c r="A47" s="74"/>
      <c r="B47" s="56"/>
      <c r="C47" s="56"/>
      <c r="D47" s="56"/>
      <c r="E47" s="56"/>
      <c r="F47" s="56"/>
      <c r="G47" s="56"/>
      <c r="H47" s="75"/>
    </row>
    <row r="48" spans="1:8">
      <c r="A48" s="71"/>
      <c r="B48" s="70"/>
      <c r="C48" s="70"/>
      <c r="D48" s="70"/>
      <c r="E48" s="70"/>
      <c r="F48" s="70"/>
      <c r="G48" s="70"/>
      <c r="H48" s="72"/>
    </row>
    <row r="49" spans="1:8">
      <c r="A49" s="74"/>
      <c r="B49" s="56"/>
      <c r="C49" s="56"/>
      <c r="D49" s="56"/>
      <c r="E49" s="56"/>
      <c r="F49" s="56"/>
      <c r="G49" s="56"/>
      <c r="H49" s="75"/>
    </row>
    <row r="50" spans="1:8">
      <c r="A50" s="71"/>
      <c r="B50" s="70"/>
      <c r="C50" s="70"/>
      <c r="D50" s="70"/>
      <c r="E50" s="70"/>
      <c r="F50" s="70"/>
      <c r="G50" s="70"/>
      <c r="H50" s="72"/>
    </row>
    <row r="51" spans="1:8">
      <c r="A51" s="74"/>
      <c r="B51" s="56"/>
      <c r="C51" s="56"/>
      <c r="D51" s="56"/>
      <c r="E51" s="56"/>
      <c r="F51" s="56"/>
      <c r="G51" s="56"/>
      <c r="H51" s="75"/>
    </row>
    <row r="52" spans="1:8">
      <c r="A52" s="71"/>
      <c r="B52" s="70"/>
      <c r="C52" s="70"/>
      <c r="D52" s="70"/>
      <c r="E52" s="70"/>
      <c r="F52" s="70"/>
      <c r="G52" s="70"/>
      <c r="H52" s="72"/>
    </row>
    <row r="53" spans="1:8">
      <c r="A53" s="74"/>
      <c r="B53" s="56"/>
      <c r="C53" s="56"/>
      <c r="D53" s="56"/>
      <c r="E53" s="56"/>
      <c r="F53" s="56"/>
      <c r="G53" s="56"/>
      <c r="H53" s="75"/>
    </row>
    <row r="54" spans="1:8">
      <c r="A54" s="71"/>
      <c r="B54" s="70"/>
      <c r="C54" s="70"/>
      <c r="D54" s="70"/>
      <c r="E54" s="70"/>
      <c r="F54" s="70"/>
      <c r="G54" s="70"/>
      <c r="H54" s="72"/>
    </row>
    <row r="55" spans="1:8">
      <c r="A55" s="74"/>
      <c r="B55" s="56"/>
      <c r="C55" s="56"/>
      <c r="D55" s="56"/>
      <c r="E55" s="56"/>
      <c r="F55" s="56"/>
      <c r="G55" s="56"/>
      <c r="H55" s="75"/>
    </row>
    <row r="56" spans="1:8">
      <c r="A56" s="71"/>
      <c r="B56" s="70"/>
      <c r="C56" s="70"/>
      <c r="D56" s="70"/>
      <c r="E56" s="70"/>
      <c r="F56" s="70"/>
      <c r="G56" s="70"/>
      <c r="H56" s="72"/>
    </row>
    <row r="57" spans="1:8">
      <c r="A57" s="74"/>
      <c r="B57" s="56"/>
      <c r="C57" s="56"/>
      <c r="D57" s="56"/>
      <c r="E57" s="56"/>
      <c r="F57" s="56"/>
      <c r="G57" s="56"/>
      <c r="H57" s="75"/>
    </row>
    <row r="58" spans="1:8">
      <c r="A58" s="71"/>
      <c r="B58" s="70"/>
      <c r="C58" s="70"/>
      <c r="D58" s="70"/>
      <c r="E58" s="70"/>
      <c r="F58" s="70"/>
      <c r="G58" s="70"/>
      <c r="H58" s="72"/>
    </row>
    <row r="59" spans="1:8">
      <c r="A59" s="74"/>
      <c r="B59" s="56"/>
      <c r="C59" s="56"/>
      <c r="D59" s="56"/>
      <c r="E59" s="56"/>
      <c r="F59" s="56"/>
      <c r="G59" s="56"/>
      <c r="H59" s="75"/>
    </row>
    <row r="60" spans="1:8">
      <c r="A60" s="71"/>
      <c r="B60" s="70"/>
      <c r="C60" s="70"/>
      <c r="D60" s="70"/>
      <c r="E60" s="70"/>
      <c r="F60" s="70"/>
      <c r="G60" s="70"/>
      <c r="H60" s="72"/>
    </row>
    <row r="61" spans="1:8">
      <c r="A61" s="74"/>
      <c r="B61" s="56"/>
      <c r="C61" s="56"/>
      <c r="D61" s="56"/>
      <c r="E61" s="56"/>
      <c r="F61" s="56"/>
      <c r="G61" s="56"/>
      <c r="H61" s="75"/>
    </row>
    <row r="62" spans="1:8">
      <c r="A62" s="71"/>
      <c r="B62" s="70"/>
      <c r="C62" s="70"/>
      <c r="D62" s="70"/>
      <c r="E62" s="70"/>
      <c r="F62" s="70"/>
      <c r="G62" s="70"/>
      <c r="H62" s="72"/>
    </row>
    <row r="63" spans="1:8">
      <c r="A63" s="74"/>
      <c r="B63" s="56"/>
      <c r="C63" s="56"/>
      <c r="D63" s="56"/>
      <c r="E63" s="56"/>
      <c r="F63" s="56"/>
      <c r="G63" s="56"/>
      <c r="H63" s="75"/>
    </row>
    <row r="64" spans="1:8">
      <c r="A64" s="71"/>
      <c r="B64" s="70"/>
      <c r="C64" s="70"/>
      <c r="D64" s="70"/>
      <c r="E64" s="70"/>
      <c r="F64" s="70"/>
      <c r="G64" s="70"/>
      <c r="H64" s="72"/>
    </row>
    <row r="65" spans="1:8">
      <c r="A65" s="74"/>
      <c r="B65" s="56"/>
      <c r="C65" s="56"/>
      <c r="D65" s="56"/>
      <c r="E65" s="56"/>
      <c r="F65" s="56"/>
      <c r="G65" s="56"/>
      <c r="H65" s="75"/>
    </row>
    <row r="66" spans="1:8">
      <c r="A66" s="71"/>
      <c r="B66" s="70"/>
      <c r="C66" s="70"/>
      <c r="D66" s="70"/>
      <c r="E66" s="70"/>
      <c r="F66" s="70"/>
      <c r="G66" s="70"/>
      <c r="H66" s="72"/>
    </row>
    <row r="67" spans="1:8">
      <c r="A67" s="74"/>
      <c r="B67" s="56"/>
      <c r="C67" s="56"/>
      <c r="D67" s="56"/>
      <c r="E67" s="56"/>
      <c r="F67" s="56"/>
      <c r="G67" s="56"/>
      <c r="H67" s="75"/>
    </row>
    <row r="68" spans="1:8">
      <c r="A68" s="71"/>
      <c r="B68" s="70"/>
      <c r="C68" s="70"/>
      <c r="D68" s="70"/>
      <c r="E68" s="70"/>
      <c r="F68" s="70"/>
      <c r="G68" s="70"/>
      <c r="H68" s="72"/>
    </row>
    <row r="69" spans="1:8">
      <c r="A69" s="74"/>
      <c r="B69" s="56"/>
      <c r="C69" s="56"/>
      <c r="D69" s="56"/>
      <c r="E69" s="56"/>
      <c r="F69" s="56"/>
      <c r="G69" s="56"/>
      <c r="H69" s="75"/>
    </row>
    <row r="70" spans="1:8">
      <c r="A70" s="71"/>
      <c r="B70" s="70"/>
      <c r="C70" s="70"/>
      <c r="D70" s="70"/>
      <c r="E70" s="70"/>
      <c r="F70" s="70"/>
      <c r="G70" s="70"/>
      <c r="H70" s="72"/>
    </row>
    <row r="71" spans="1:8">
      <c r="A71" s="74"/>
      <c r="B71" s="56"/>
      <c r="C71" s="56"/>
      <c r="D71" s="56"/>
      <c r="E71" s="56"/>
      <c r="F71" s="56"/>
      <c r="G71" s="56"/>
      <c r="H71" s="75"/>
    </row>
    <row r="72" spans="1:8">
      <c r="A72" s="71"/>
      <c r="B72" s="70"/>
      <c r="C72" s="70"/>
      <c r="D72" s="70"/>
      <c r="E72" s="70"/>
      <c r="F72" s="70"/>
      <c r="G72" s="70"/>
      <c r="H72" s="72"/>
    </row>
    <row r="73" spans="1:8">
      <c r="A73" s="74"/>
      <c r="B73" s="56"/>
      <c r="C73" s="56"/>
      <c r="D73" s="56"/>
      <c r="E73" s="56"/>
      <c r="F73" s="56"/>
      <c r="G73" s="56"/>
      <c r="H73" s="75"/>
    </row>
    <row r="74" spans="1:8">
      <c r="A74" s="71"/>
      <c r="B74" s="70"/>
      <c r="C74" s="70"/>
      <c r="D74" s="70"/>
      <c r="E74" s="70"/>
      <c r="F74" s="70"/>
      <c r="G74" s="70"/>
      <c r="H74" s="72"/>
    </row>
    <row r="75" spans="1:8">
      <c r="A75" s="74"/>
      <c r="B75" s="56"/>
      <c r="C75" s="56"/>
      <c r="D75" s="56"/>
      <c r="E75" s="56"/>
      <c r="F75" s="56"/>
      <c r="G75" s="56"/>
      <c r="H75" s="75"/>
    </row>
    <row r="76" spans="1:8">
      <c r="A76" s="71"/>
      <c r="B76" s="70"/>
      <c r="C76" s="70"/>
      <c r="D76" s="70"/>
      <c r="E76" s="70"/>
      <c r="F76" s="70"/>
      <c r="G76" s="70"/>
      <c r="H76" s="72"/>
    </row>
    <row r="77" spans="1:8">
      <c r="A77" s="74"/>
      <c r="B77" s="56"/>
      <c r="C77" s="56"/>
      <c r="D77" s="56"/>
      <c r="E77" s="56"/>
      <c r="F77" s="56"/>
      <c r="G77" s="56"/>
      <c r="H77" s="75"/>
    </row>
    <row r="78" spans="1:8">
      <c r="A78" s="71"/>
      <c r="B78" s="70"/>
      <c r="C78" s="70"/>
      <c r="D78" s="70"/>
      <c r="E78" s="70"/>
      <c r="F78" s="70"/>
      <c r="G78" s="70"/>
      <c r="H78" s="72"/>
    </row>
    <row r="79" spans="1:8">
      <c r="A79" s="74"/>
      <c r="B79" s="56"/>
      <c r="C79" s="56"/>
      <c r="D79" s="56"/>
      <c r="E79" s="56"/>
      <c r="F79" s="56"/>
      <c r="G79" s="56"/>
      <c r="H79" s="75"/>
    </row>
    <row r="80" spans="1:8">
      <c r="A80" s="71"/>
      <c r="B80" s="70"/>
      <c r="C80" s="70"/>
      <c r="D80" s="70"/>
      <c r="E80" s="70"/>
      <c r="F80" s="70"/>
      <c r="G80" s="70"/>
      <c r="H80" s="72"/>
    </row>
    <row r="81" spans="1:8">
      <c r="A81" s="74"/>
      <c r="B81" s="56"/>
      <c r="C81" s="56"/>
      <c r="D81" s="56"/>
      <c r="E81" s="56"/>
      <c r="F81" s="56"/>
      <c r="G81" s="56"/>
      <c r="H81" s="75"/>
    </row>
    <row r="82" spans="1:8">
      <c r="A82" s="71"/>
      <c r="B82" s="70"/>
      <c r="C82" s="70"/>
      <c r="D82" s="70"/>
      <c r="E82" s="70"/>
      <c r="F82" s="70"/>
      <c r="G82" s="70"/>
      <c r="H82" s="72"/>
    </row>
    <row r="83" spans="1:8">
      <c r="A83" s="74"/>
      <c r="B83" s="56"/>
      <c r="C83" s="56"/>
      <c r="D83" s="56"/>
      <c r="E83" s="56"/>
      <c r="F83" s="56"/>
      <c r="G83" s="56"/>
      <c r="H83" s="75"/>
    </row>
    <row r="84" spans="1:8">
      <c r="A84" s="71"/>
      <c r="B84" s="70"/>
      <c r="C84" s="70"/>
      <c r="D84" s="70"/>
      <c r="E84" s="70"/>
      <c r="F84" s="70"/>
      <c r="G84" s="70"/>
      <c r="H84" s="72"/>
    </row>
    <row r="85" spans="1:8">
      <c r="A85" s="74"/>
      <c r="B85" s="56"/>
      <c r="C85" s="56"/>
      <c r="D85" s="56"/>
      <c r="E85" s="56"/>
      <c r="F85" s="56"/>
      <c r="G85" s="56"/>
      <c r="H85" s="75"/>
    </row>
    <row r="86" spans="1:8">
      <c r="A86" s="71"/>
      <c r="B86" s="70"/>
      <c r="C86" s="70"/>
      <c r="D86" s="70"/>
      <c r="E86" s="70"/>
      <c r="F86" s="70"/>
      <c r="G86" s="70"/>
      <c r="H86" s="72"/>
    </row>
    <row r="87" spans="1:8">
      <c r="A87" s="74"/>
      <c r="B87" s="56"/>
      <c r="C87" s="56"/>
      <c r="D87" s="56"/>
      <c r="E87" s="56"/>
      <c r="F87" s="56"/>
      <c r="G87" s="56"/>
      <c r="H87" s="75"/>
    </row>
    <row r="88" spans="1:8">
      <c r="A88" s="71"/>
      <c r="B88" s="70"/>
      <c r="C88" s="70"/>
      <c r="D88" s="70"/>
      <c r="E88" s="70"/>
      <c r="F88" s="70"/>
      <c r="G88" s="70"/>
      <c r="H88" s="72"/>
    </row>
    <row r="89" spans="1:8">
      <c r="A89" s="74"/>
      <c r="B89" s="56"/>
      <c r="C89" s="56"/>
      <c r="D89" s="56"/>
      <c r="E89" s="56"/>
      <c r="F89" s="56"/>
      <c r="G89" s="56"/>
      <c r="H89" s="75"/>
    </row>
    <row r="90" spans="1:8">
      <c r="A90" s="71"/>
      <c r="B90" s="70"/>
      <c r="C90" s="70"/>
      <c r="D90" s="70"/>
      <c r="E90" s="70"/>
      <c r="F90" s="70"/>
      <c r="G90" s="70"/>
      <c r="H90" s="72"/>
    </row>
    <row r="91" spans="1:8">
      <c r="A91" s="74"/>
      <c r="B91" s="56"/>
      <c r="C91" s="56"/>
      <c r="D91" s="56"/>
      <c r="E91" s="56"/>
      <c r="F91" s="56"/>
      <c r="G91" s="56"/>
      <c r="H91" s="75"/>
    </row>
    <row r="92" spans="1:8">
      <c r="A92" s="71"/>
      <c r="B92" s="70"/>
      <c r="C92" s="70"/>
      <c r="D92" s="70"/>
      <c r="E92" s="70"/>
      <c r="F92" s="70"/>
      <c r="G92" s="70"/>
      <c r="H92" s="72"/>
    </row>
    <row r="93" spans="1:8">
      <c r="A93" s="74"/>
      <c r="B93" s="56"/>
      <c r="C93" s="56"/>
      <c r="D93" s="56"/>
      <c r="E93" s="56"/>
      <c r="F93" s="56"/>
      <c r="G93" s="56"/>
      <c r="H93" s="75"/>
    </row>
    <row r="94" spans="1:8">
      <c r="A94" s="71"/>
      <c r="B94" s="70"/>
      <c r="C94" s="70"/>
      <c r="D94" s="70"/>
      <c r="E94" s="70"/>
      <c r="F94" s="70"/>
      <c r="G94" s="70"/>
      <c r="H94" s="72"/>
    </row>
    <row r="95" spans="1:8">
      <c r="A95" s="74"/>
      <c r="B95" s="56"/>
      <c r="C95" s="56"/>
      <c r="D95" s="56"/>
      <c r="E95" s="56"/>
      <c r="F95" s="56"/>
      <c r="G95" s="56"/>
      <c r="H95" s="75"/>
    </row>
    <row r="96" spans="1:8">
      <c r="A96" s="71"/>
      <c r="B96" s="70"/>
      <c r="C96" s="70"/>
      <c r="D96" s="70"/>
      <c r="E96" s="70"/>
      <c r="F96" s="70"/>
      <c r="G96" s="70"/>
      <c r="H96" s="72"/>
    </row>
    <row r="97" spans="1:8">
      <c r="A97" s="74"/>
      <c r="B97" s="56"/>
      <c r="C97" s="56"/>
      <c r="D97" s="56"/>
      <c r="E97" s="56"/>
      <c r="F97" s="56"/>
      <c r="G97" s="56"/>
      <c r="H97" s="75"/>
    </row>
    <row r="98" spans="1:8">
      <c r="A98" s="71"/>
      <c r="B98" s="70"/>
      <c r="C98" s="70"/>
      <c r="D98" s="70"/>
      <c r="E98" s="70"/>
      <c r="F98" s="70"/>
      <c r="G98" s="70"/>
      <c r="H98" s="72"/>
    </row>
    <row r="99" spans="1:8">
      <c r="A99" s="74"/>
      <c r="B99" s="56"/>
      <c r="C99" s="56"/>
      <c r="D99" s="56"/>
      <c r="E99" s="56"/>
      <c r="F99" s="56"/>
      <c r="G99" s="56"/>
      <c r="H99" s="75"/>
    </row>
    <row r="100" spans="1:8">
      <c r="A100" s="71"/>
      <c r="B100" s="70"/>
      <c r="C100" s="70"/>
      <c r="D100" s="70"/>
      <c r="E100" s="70"/>
      <c r="F100" s="70"/>
      <c r="G100" s="70"/>
      <c r="H100" s="72"/>
    </row>
    <row r="101" spans="1:8">
      <c r="A101" s="74"/>
      <c r="B101" s="56"/>
      <c r="C101" s="56"/>
      <c r="D101" s="56"/>
      <c r="E101" s="56"/>
      <c r="F101" s="56"/>
      <c r="G101" s="56"/>
      <c r="H101" s="75"/>
    </row>
    <row r="102" spans="1:8">
      <c r="A102" s="71"/>
      <c r="B102" s="70"/>
      <c r="C102" s="70"/>
      <c r="D102" s="70"/>
      <c r="E102" s="70"/>
      <c r="F102" s="70"/>
      <c r="G102" s="70"/>
      <c r="H102" s="72"/>
    </row>
    <row r="103" spans="1:8">
      <c r="A103" s="74"/>
      <c r="B103" s="56"/>
      <c r="C103" s="56"/>
      <c r="D103" s="56"/>
      <c r="E103" s="56"/>
      <c r="F103" s="56"/>
      <c r="G103" s="56"/>
      <c r="H103" s="75"/>
    </row>
    <row r="104" spans="1:8">
      <c r="A104" s="71"/>
      <c r="B104" s="70"/>
      <c r="C104" s="70"/>
      <c r="D104" s="70"/>
      <c r="E104" s="70"/>
      <c r="F104" s="70"/>
      <c r="G104" s="70"/>
      <c r="H104" s="72"/>
    </row>
    <row r="105" spans="1:8">
      <c r="A105" s="74"/>
      <c r="B105" s="56"/>
      <c r="C105" s="56"/>
      <c r="D105" s="56"/>
      <c r="E105" s="56"/>
      <c r="F105" s="56"/>
      <c r="G105" s="56"/>
      <c r="H105" s="75"/>
    </row>
    <row r="106" spans="1:8">
      <c r="A106" s="71"/>
      <c r="B106" s="70"/>
      <c r="C106" s="70"/>
      <c r="D106" s="70"/>
      <c r="E106" s="70"/>
      <c r="F106" s="70"/>
      <c r="G106" s="70"/>
      <c r="H106" s="72"/>
    </row>
    <row r="107" spans="1:8">
      <c r="A107" s="74"/>
      <c r="B107" s="56"/>
      <c r="C107" s="56"/>
      <c r="D107" s="56"/>
      <c r="E107" s="56"/>
      <c r="F107" s="56"/>
      <c r="G107" s="56"/>
      <c r="H107" s="75"/>
    </row>
    <row r="108" spans="1:8">
      <c r="A108" s="71"/>
      <c r="B108" s="70"/>
      <c r="C108" s="70"/>
      <c r="D108" s="70"/>
      <c r="E108" s="70"/>
      <c r="F108" s="70"/>
      <c r="G108" s="70"/>
      <c r="H108" s="72"/>
    </row>
    <row r="109" spans="1:8">
      <c r="A109" s="74"/>
      <c r="B109" s="56"/>
      <c r="C109" s="56"/>
      <c r="D109" s="56"/>
      <c r="E109" s="56"/>
      <c r="F109" s="56"/>
      <c r="G109" s="56"/>
      <c r="H109" s="75"/>
    </row>
    <row r="110" spans="1:8">
      <c r="A110" s="71"/>
      <c r="B110" s="70"/>
      <c r="C110" s="70"/>
      <c r="D110" s="70"/>
      <c r="E110" s="70"/>
      <c r="F110" s="70"/>
      <c r="G110" s="70"/>
      <c r="H110" s="72"/>
    </row>
    <row r="111" spans="1:8">
      <c r="A111" s="74"/>
      <c r="B111" s="56"/>
      <c r="C111" s="56"/>
      <c r="D111" s="56"/>
      <c r="E111" s="56"/>
      <c r="F111" s="56"/>
      <c r="G111" s="56"/>
      <c r="H111" s="75"/>
    </row>
    <row r="112" spans="1:8">
      <c r="A112" s="71"/>
      <c r="B112" s="70"/>
      <c r="C112" s="70"/>
      <c r="D112" s="70"/>
      <c r="E112" s="70"/>
      <c r="F112" s="70"/>
      <c r="G112" s="70"/>
      <c r="H112" s="72"/>
    </row>
    <row r="113" spans="1:8">
      <c r="A113" s="74"/>
      <c r="B113" s="56"/>
      <c r="C113" s="56"/>
      <c r="D113" s="56"/>
      <c r="E113" s="56"/>
      <c r="F113" s="56"/>
      <c r="G113" s="56"/>
      <c r="H113" s="75"/>
    </row>
    <row r="114" spans="1:8">
      <c r="A114" s="71"/>
      <c r="B114" s="70"/>
      <c r="C114" s="70"/>
      <c r="D114" s="70"/>
      <c r="E114" s="70"/>
      <c r="F114" s="70"/>
      <c r="G114" s="70"/>
      <c r="H114" s="72"/>
    </row>
    <row r="115" spans="1:8">
      <c r="A115" s="74"/>
      <c r="B115" s="56"/>
      <c r="C115" s="56"/>
      <c r="D115" s="56"/>
      <c r="E115" s="56"/>
      <c r="F115" s="56"/>
      <c r="G115" s="56"/>
      <c r="H115" s="75"/>
    </row>
    <row r="116" spans="1:8">
      <c r="A116" s="71"/>
      <c r="B116" s="70"/>
      <c r="C116" s="70"/>
      <c r="D116" s="70"/>
      <c r="E116" s="70"/>
      <c r="F116" s="70"/>
      <c r="G116" s="70"/>
      <c r="H116" s="72"/>
    </row>
    <row r="117" spans="1:8">
      <c r="A117" s="74"/>
      <c r="B117" s="56"/>
      <c r="C117" s="56"/>
      <c r="D117" s="56"/>
      <c r="E117" s="56"/>
      <c r="F117" s="56"/>
      <c r="G117" s="56"/>
      <c r="H117" s="75"/>
    </row>
    <row r="118" spans="1:8">
      <c r="A118" s="71"/>
      <c r="B118" s="70"/>
      <c r="C118" s="70"/>
      <c r="D118" s="70"/>
      <c r="E118" s="70"/>
      <c r="F118" s="70"/>
      <c r="G118" s="70"/>
      <c r="H118" s="72"/>
    </row>
    <row r="119" spans="1:8">
      <c r="A119" s="74"/>
      <c r="B119" s="56"/>
      <c r="C119" s="56"/>
      <c r="D119" s="56"/>
      <c r="E119" s="56"/>
      <c r="F119" s="56"/>
      <c r="G119" s="56"/>
      <c r="H119" s="75"/>
    </row>
    <row r="120" spans="1:8">
      <c r="A120" s="71"/>
      <c r="B120" s="70"/>
      <c r="C120" s="70"/>
      <c r="D120" s="70"/>
      <c r="E120" s="70"/>
      <c r="F120" s="70"/>
      <c r="G120" s="70"/>
      <c r="H120" s="72"/>
    </row>
    <row r="121" spans="1:8">
      <c r="A121" s="74"/>
      <c r="B121" s="56"/>
      <c r="C121" s="56"/>
      <c r="D121" s="56"/>
      <c r="E121" s="56"/>
      <c r="F121" s="56"/>
      <c r="G121" s="56"/>
      <c r="H121" s="75"/>
    </row>
    <row r="122" spans="1:8">
      <c r="A122" s="71"/>
      <c r="B122" s="70"/>
      <c r="C122" s="70"/>
      <c r="D122" s="70"/>
      <c r="E122" s="70"/>
      <c r="F122" s="70"/>
      <c r="G122" s="70"/>
      <c r="H122" s="72"/>
    </row>
    <row r="123" spans="1:8">
      <c r="A123" s="74"/>
      <c r="B123" s="56"/>
      <c r="C123" s="56"/>
      <c r="D123" s="56"/>
      <c r="E123" s="56"/>
      <c r="F123" s="56"/>
      <c r="G123" s="56"/>
      <c r="H123" s="75"/>
    </row>
    <row r="124" spans="1:8">
      <c r="A124" s="71"/>
      <c r="B124" s="70"/>
      <c r="C124" s="70"/>
      <c r="D124" s="70"/>
      <c r="E124" s="70"/>
      <c r="F124" s="70"/>
      <c r="G124" s="70"/>
      <c r="H124" s="72"/>
    </row>
    <row r="125" spans="1:8">
      <c r="A125" s="74"/>
      <c r="B125" s="56"/>
      <c r="C125" s="56"/>
      <c r="D125" s="56"/>
      <c r="E125" s="56"/>
      <c r="F125" s="56"/>
      <c r="G125" s="56"/>
      <c r="H125" s="75"/>
    </row>
    <row r="126" spans="1:8">
      <c r="A126" s="71"/>
      <c r="B126" s="70"/>
      <c r="C126" s="70"/>
      <c r="D126" s="70"/>
      <c r="E126" s="70"/>
      <c r="F126" s="70"/>
      <c r="G126" s="70"/>
      <c r="H126" s="72"/>
    </row>
    <row r="127" spans="1:8">
      <c r="A127" s="74"/>
      <c r="B127" s="56"/>
      <c r="C127" s="56"/>
      <c r="D127" s="56"/>
      <c r="E127" s="56"/>
      <c r="F127" s="56"/>
      <c r="G127" s="56"/>
      <c r="H127" s="75"/>
    </row>
    <row r="128" spans="1:8">
      <c r="A128" s="71"/>
      <c r="B128" s="70"/>
      <c r="C128" s="70"/>
      <c r="D128" s="70"/>
      <c r="E128" s="70"/>
      <c r="F128" s="70"/>
      <c r="G128" s="70"/>
      <c r="H128" s="72"/>
    </row>
    <row r="129" spans="1:8">
      <c r="A129" s="74"/>
      <c r="B129" s="56"/>
      <c r="C129" s="56"/>
      <c r="D129" s="56"/>
      <c r="E129" s="56"/>
      <c r="F129" s="56"/>
      <c r="G129" s="56"/>
      <c r="H129" s="75"/>
    </row>
    <row r="130" spans="1:8">
      <c r="A130" s="71"/>
      <c r="B130" s="70"/>
      <c r="C130" s="70"/>
      <c r="D130" s="70"/>
      <c r="E130" s="70"/>
      <c r="F130" s="70"/>
      <c r="G130" s="70"/>
      <c r="H130" s="72"/>
    </row>
    <row r="131" spans="1:8">
      <c r="A131" s="74"/>
      <c r="B131" s="56"/>
      <c r="C131" s="56"/>
      <c r="D131" s="56"/>
      <c r="E131" s="56"/>
      <c r="F131" s="56"/>
      <c r="G131" s="56"/>
      <c r="H131" s="75"/>
    </row>
    <row r="132" spans="1:8">
      <c r="A132" s="71"/>
      <c r="B132" s="70"/>
      <c r="C132" s="70"/>
      <c r="D132" s="70"/>
      <c r="E132" s="70"/>
      <c r="F132" s="70"/>
      <c r="G132" s="70"/>
      <c r="H132" s="72"/>
    </row>
    <row r="133" spans="1:8">
      <c r="A133" s="74"/>
      <c r="B133" s="56"/>
      <c r="C133" s="56"/>
      <c r="D133" s="56"/>
      <c r="E133" s="56"/>
      <c r="F133" s="56"/>
      <c r="G133" s="56"/>
      <c r="H133" s="75"/>
    </row>
    <row r="134" spans="1:8">
      <c r="A134" s="71"/>
      <c r="B134" s="70"/>
      <c r="C134" s="70"/>
      <c r="D134" s="70"/>
      <c r="E134" s="70"/>
      <c r="F134" s="70"/>
      <c r="G134" s="70"/>
      <c r="H134" s="72"/>
    </row>
    <row r="135" spans="1:8">
      <c r="A135" s="74"/>
      <c r="B135" s="56"/>
      <c r="C135" s="56"/>
      <c r="D135" s="56"/>
      <c r="E135" s="56"/>
      <c r="F135" s="56"/>
      <c r="G135" s="56"/>
      <c r="H135" s="75"/>
    </row>
    <row r="136" spans="1:8">
      <c r="A136" s="71"/>
      <c r="B136" s="70"/>
      <c r="C136" s="70"/>
      <c r="D136" s="70"/>
      <c r="E136" s="70"/>
      <c r="F136" s="70"/>
      <c r="G136" s="70"/>
      <c r="H136" s="72"/>
    </row>
    <row r="137" spans="1:8">
      <c r="A137" s="74"/>
      <c r="B137" s="56"/>
      <c r="C137" s="56"/>
      <c r="D137" s="56"/>
      <c r="E137" s="56"/>
      <c r="F137" s="56"/>
      <c r="G137" s="56"/>
      <c r="H137" s="75"/>
    </row>
    <row r="138" spans="1:8">
      <c r="A138" s="71"/>
      <c r="B138" s="70"/>
      <c r="C138" s="70"/>
      <c r="D138" s="70"/>
      <c r="E138" s="70"/>
      <c r="F138" s="70"/>
      <c r="G138" s="70"/>
      <c r="H138" s="72"/>
    </row>
    <row r="139" spans="1:8">
      <c r="A139" s="74"/>
      <c r="B139" s="56"/>
      <c r="C139" s="56"/>
      <c r="D139" s="56"/>
      <c r="E139" s="56"/>
      <c r="F139" s="56"/>
      <c r="G139" s="56"/>
      <c r="H139" s="75"/>
    </row>
    <row r="140" spans="1:8">
      <c r="A140" s="71"/>
      <c r="B140" s="70"/>
      <c r="C140" s="70"/>
      <c r="D140" s="70"/>
      <c r="E140" s="70"/>
      <c r="F140" s="70"/>
      <c r="G140" s="70"/>
      <c r="H140" s="72"/>
    </row>
    <row r="141" spans="1:8">
      <c r="A141" s="74"/>
      <c r="B141" s="56"/>
      <c r="C141" s="56"/>
      <c r="D141" s="56"/>
      <c r="E141" s="56"/>
      <c r="F141" s="56"/>
      <c r="G141" s="56"/>
      <c r="H141" s="75"/>
    </row>
    <row r="142" spans="1:8">
      <c r="A142" s="71"/>
      <c r="B142" s="70"/>
      <c r="C142" s="70"/>
      <c r="D142" s="70"/>
      <c r="E142" s="70"/>
      <c r="F142" s="70"/>
      <c r="G142" s="70"/>
      <c r="H142" s="72"/>
    </row>
    <row r="143" spans="1:8">
      <c r="A143" s="74"/>
      <c r="B143" s="56"/>
      <c r="C143" s="56"/>
      <c r="D143" s="56"/>
      <c r="E143" s="56"/>
      <c r="F143" s="56"/>
      <c r="G143" s="56"/>
      <c r="H143" s="75"/>
    </row>
    <row r="144" spans="1:8">
      <c r="A144" s="71"/>
      <c r="B144" s="70"/>
      <c r="C144" s="70"/>
      <c r="D144" s="70"/>
      <c r="E144" s="70"/>
      <c r="F144" s="70"/>
      <c r="G144" s="70"/>
      <c r="H144" s="72"/>
    </row>
    <row r="145" spans="1:8">
      <c r="A145" s="74"/>
      <c r="B145" s="56"/>
      <c r="C145" s="56"/>
      <c r="D145" s="56"/>
      <c r="E145" s="56"/>
      <c r="F145" s="56"/>
      <c r="G145" s="56"/>
      <c r="H145" s="75"/>
    </row>
    <row r="146" spans="1:8">
      <c r="A146" s="71"/>
      <c r="B146" s="70"/>
      <c r="C146" s="70"/>
      <c r="D146" s="70"/>
      <c r="E146" s="70"/>
      <c r="F146" s="70"/>
      <c r="G146" s="70"/>
      <c r="H146" s="72"/>
    </row>
    <row r="147" spans="1:8">
      <c r="A147" s="74"/>
      <c r="B147" s="56"/>
      <c r="C147" s="56"/>
      <c r="D147" s="56"/>
      <c r="E147" s="56"/>
      <c r="F147" s="56"/>
      <c r="G147" s="56"/>
      <c r="H147" s="75"/>
    </row>
    <row r="148" spans="1:8">
      <c r="A148" s="71"/>
      <c r="B148" s="70"/>
      <c r="C148" s="70"/>
      <c r="D148" s="70"/>
      <c r="E148" s="70"/>
      <c r="F148" s="70"/>
      <c r="G148" s="70"/>
      <c r="H148" s="72"/>
    </row>
    <row r="149" spans="1:8">
      <c r="A149" s="74"/>
      <c r="B149" s="56"/>
      <c r="C149" s="56"/>
      <c r="D149" s="56"/>
      <c r="E149" s="56"/>
      <c r="F149" s="56"/>
      <c r="G149" s="56"/>
      <c r="H149" s="75"/>
    </row>
    <row r="150" spans="1:8">
      <c r="A150" s="71"/>
      <c r="B150" s="70"/>
      <c r="C150" s="70"/>
      <c r="D150" s="70"/>
      <c r="E150" s="70"/>
      <c r="F150" s="70"/>
      <c r="G150" s="70"/>
      <c r="H150" s="72"/>
    </row>
    <row r="151" spans="1:8">
      <c r="A151" s="74"/>
      <c r="B151" s="56"/>
      <c r="C151" s="56"/>
      <c r="D151" s="56"/>
      <c r="E151" s="56"/>
      <c r="F151" s="56"/>
      <c r="G151" s="56"/>
      <c r="H151" s="75"/>
    </row>
    <row r="152" spans="1:8">
      <c r="A152" s="71"/>
      <c r="B152" s="70"/>
      <c r="C152" s="70"/>
      <c r="D152" s="70"/>
      <c r="E152" s="70"/>
      <c r="F152" s="70"/>
      <c r="G152" s="70"/>
      <c r="H152" s="72"/>
    </row>
    <row r="153" spans="1:8">
      <c r="A153" s="74"/>
      <c r="B153" s="56"/>
      <c r="C153" s="56"/>
      <c r="D153" s="56"/>
      <c r="E153" s="56"/>
      <c r="F153" s="56"/>
      <c r="G153" s="56"/>
      <c r="H153" s="75"/>
    </row>
    <row r="154" spans="1:8">
      <c r="A154" s="71"/>
      <c r="B154" s="70"/>
      <c r="C154" s="70"/>
      <c r="D154" s="70"/>
      <c r="E154" s="70"/>
      <c r="F154" s="70"/>
      <c r="G154" s="70"/>
      <c r="H154" s="72"/>
    </row>
    <row r="155" spans="1:8">
      <c r="A155" s="74"/>
      <c r="B155" s="56"/>
      <c r="C155" s="56"/>
      <c r="D155" s="56"/>
      <c r="E155" s="56"/>
      <c r="F155" s="56"/>
      <c r="G155" s="56"/>
      <c r="H155" s="75"/>
    </row>
    <row r="156" spans="1:8">
      <c r="A156" s="71"/>
      <c r="B156" s="70"/>
      <c r="C156" s="70"/>
      <c r="D156" s="70"/>
      <c r="E156" s="70"/>
      <c r="F156" s="70"/>
      <c r="G156" s="70"/>
      <c r="H156" s="72"/>
    </row>
    <row r="157" spans="1:8">
      <c r="A157" s="74"/>
      <c r="B157" s="56"/>
      <c r="C157" s="56"/>
      <c r="D157" s="56"/>
      <c r="E157" s="56"/>
      <c r="F157" s="56"/>
      <c r="G157" s="56"/>
      <c r="H157" s="75"/>
    </row>
    <row r="158" spans="1:8">
      <c r="A158" s="71"/>
      <c r="B158" s="70"/>
      <c r="C158" s="70"/>
      <c r="D158" s="70"/>
      <c r="E158" s="70"/>
      <c r="F158" s="70"/>
      <c r="G158" s="70"/>
      <c r="H158" s="72"/>
    </row>
    <row r="159" spans="1:8">
      <c r="A159" s="74"/>
      <c r="B159" s="56"/>
      <c r="C159" s="56"/>
      <c r="D159" s="56"/>
      <c r="E159" s="56"/>
      <c r="F159" s="56"/>
      <c r="G159" s="56"/>
      <c r="H159" s="75"/>
    </row>
    <row r="160" spans="1:8">
      <c r="A160" s="71"/>
      <c r="B160" s="70"/>
      <c r="C160" s="70"/>
      <c r="D160" s="70"/>
      <c r="E160" s="70"/>
      <c r="F160" s="70"/>
      <c r="G160" s="70"/>
      <c r="H160" s="72"/>
    </row>
    <row r="161" spans="1:8">
      <c r="A161" s="74"/>
      <c r="B161" s="56"/>
      <c r="C161" s="56"/>
      <c r="D161" s="56"/>
      <c r="E161" s="56"/>
      <c r="F161" s="56"/>
      <c r="G161" s="56"/>
      <c r="H161" s="75"/>
    </row>
    <row r="162" spans="1:8">
      <c r="A162" s="71"/>
      <c r="B162" s="70"/>
      <c r="C162" s="70"/>
      <c r="D162" s="70"/>
      <c r="E162" s="70"/>
      <c r="F162" s="70"/>
      <c r="G162" s="70"/>
      <c r="H162" s="72"/>
    </row>
    <row r="163" spans="1:8">
      <c r="A163" s="74"/>
      <c r="B163" s="56"/>
      <c r="C163" s="56"/>
      <c r="D163" s="56"/>
      <c r="E163" s="56"/>
      <c r="F163" s="56"/>
      <c r="G163" s="56"/>
      <c r="H163" s="75"/>
    </row>
    <row r="164" spans="1:8">
      <c r="A164" s="71"/>
      <c r="B164" s="70"/>
      <c r="C164" s="70"/>
      <c r="D164" s="70"/>
      <c r="E164" s="70"/>
      <c r="F164" s="70"/>
      <c r="G164" s="70"/>
      <c r="H164" s="72"/>
    </row>
    <row r="165" spans="1:8">
      <c r="A165" s="74"/>
      <c r="B165" s="56"/>
      <c r="C165" s="56"/>
      <c r="D165" s="56"/>
      <c r="E165" s="56"/>
      <c r="F165" s="56"/>
      <c r="G165" s="56"/>
      <c r="H165" s="75"/>
    </row>
    <row r="166" spans="1:8">
      <c r="A166" s="71"/>
      <c r="B166" s="70"/>
      <c r="C166" s="70"/>
      <c r="D166" s="70"/>
      <c r="E166" s="70"/>
      <c r="F166" s="70"/>
      <c r="G166" s="70"/>
      <c r="H166" s="72"/>
    </row>
    <row r="167" spans="1:8">
      <c r="A167" s="74"/>
      <c r="B167" s="56"/>
      <c r="C167" s="56"/>
      <c r="D167" s="56"/>
      <c r="E167" s="56"/>
      <c r="F167" s="56"/>
      <c r="G167" s="56"/>
      <c r="H167" s="75"/>
    </row>
    <row r="168" spans="1:8">
      <c r="A168" s="71"/>
      <c r="B168" s="70"/>
      <c r="C168" s="70"/>
      <c r="D168" s="70"/>
      <c r="E168" s="70"/>
      <c r="F168" s="70"/>
      <c r="G168" s="70"/>
      <c r="H168" s="72"/>
    </row>
    <row r="169" spans="1:8">
      <c r="A169" s="74"/>
      <c r="B169" s="56"/>
      <c r="C169" s="56"/>
      <c r="D169" s="56"/>
      <c r="E169" s="56"/>
      <c r="F169" s="56"/>
      <c r="G169" s="56"/>
      <c r="H169" s="75"/>
    </row>
    <row r="170" spans="1:8">
      <c r="A170" s="71"/>
      <c r="B170" s="70"/>
      <c r="C170" s="70"/>
      <c r="D170" s="70"/>
      <c r="E170" s="70"/>
      <c r="F170" s="70"/>
      <c r="G170" s="70"/>
      <c r="H170" s="72"/>
    </row>
    <row r="171" spans="1:8">
      <c r="A171" s="74"/>
      <c r="B171" s="56"/>
      <c r="C171" s="56"/>
      <c r="D171" s="56"/>
      <c r="E171" s="56"/>
      <c r="F171" s="56"/>
      <c r="G171" s="56"/>
      <c r="H171" s="75"/>
    </row>
    <row r="172" spans="1:8">
      <c r="A172" s="71"/>
      <c r="B172" s="70"/>
      <c r="C172" s="70"/>
      <c r="D172" s="70"/>
      <c r="E172" s="70"/>
      <c r="F172" s="70"/>
      <c r="G172" s="70"/>
      <c r="H172" s="72"/>
    </row>
    <row r="173" spans="1:8">
      <c r="A173" s="74"/>
      <c r="B173" s="56"/>
      <c r="C173" s="56"/>
      <c r="D173" s="56"/>
      <c r="E173" s="56"/>
      <c r="F173" s="56"/>
      <c r="G173" s="56"/>
      <c r="H173" s="75"/>
    </row>
    <row r="174" spans="1:8">
      <c r="A174" s="71"/>
      <c r="B174" s="70"/>
      <c r="C174" s="70"/>
      <c r="D174" s="70"/>
      <c r="E174" s="70"/>
      <c r="F174" s="70"/>
      <c r="G174" s="70"/>
      <c r="H174" s="72"/>
    </row>
    <row r="175" spans="1:8">
      <c r="A175" s="74"/>
      <c r="B175" s="56"/>
      <c r="C175" s="56"/>
      <c r="D175" s="56"/>
      <c r="E175" s="56"/>
      <c r="F175" s="56"/>
      <c r="G175" s="56"/>
      <c r="H175" s="75"/>
    </row>
    <row r="176" spans="1:8">
      <c r="A176" s="71"/>
      <c r="B176" s="70"/>
      <c r="C176" s="70"/>
      <c r="D176" s="70"/>
      <c r="E176" s="70"/>
      <c r="F176" s="70"/>
      <c r="G176" s="70"/>
      <c r="H176" s="72"/>
    </row>
    <row r="177" spans="1:8">
      <c r="A177" s="74"/>
      <c r="B177" s="56"/>
      <c r="C177" s="56"/>
      <c r="D177" s="56"/>
      <c r="E177" s="56"/>
      <c r="F177" s="56"/>
      <c r="G177" s="56"/>
      <c r="H177" s="75"/>
    </row>
    <row r="178" spans="1:8">
      <c r="A178" s="71"/>
      <c r="B178" s="70"/>
      <c r="C178" s="70"/>
      <c r="D178" s="70"/>
      <c r="E178" s="70"/>
      <c r="F178" s="70"/>
      <c r="G178" s="70"/>
      <c r="H178" s="72"/>
    </row>
    <row r="179" spans="1:8">
      <c r="A179" s="74"/>
      <c r="B179" s="56"/>
      <c r="C179" s="56"/>
      <c r="D179" s="56"/>
      <c r="E179" s="56"/>
      <c r="F179" s="56"/>
      <c r="G179" s="56"/>
      <c r="H179" s="75"/>
    </row>
    <row r="180" spans="1:8">
      <c r="A180" s="71"/>
      <c r="B180" s="70"/>
      <c r="C180" s="70"/>
      <c r="D180" s="70"/>
      <c r="E180" s="70"/>
      <c r="F180" s="70"/>
      <c r="G180" s="70"/>
      <c r="H180" s="72"/>
    </row>
    <row r="181" spans="1:8">
      <c r="A181" s="74"/>
      <c r="B181" s="56"/>
      <c r="C181" s="56"/>
      <c r="D181" s="56"/>
      <c r="E181" s="56"/>
      <c r="F181" s="56"/>
      <c r="G181" s="56"/>
      <c r="H181" s="75"/>
    </row>
    <row r="182" spans="1:8">
      <c r="A182" s="71"/>
      <c r="B182" s="70"/>
      <c r="C182" s="70"/>
      <c r="D182" s="70"/>
      <c r="E182" s="70"/>
      <c r="F182" s="70"/>
      <c r="G182" s="70"/>
      <c r="H182" s="72"/>
    </row>
    <row r="183" spans="1:8">
      <c r="A183" s="74"/>
      <c r="B183" s="56"/>
      <c r="C183" s="56"/>
      <c r="D183" s="56"/>
      <c r="E183" s="56"/>
      <c r="F183" s="56"/>
      <c r="G183" s="56"/>
      <c r="H183" s="75"/>
    </row>
    <row r="184" spans="1:8">
      <c r="A184" s="71"/>
      <c r="B184" s="70"/>
      <c r="C184" s="70"/>
      <c r="D184" s="70"/>
      <c r="E184" s="70"/>
      <c r="F184" s="70"/>
      <c r="G184" s="70"/>
      <c r="H184" s="72"/>
    </row>
    <row r="185" spans="1:8">
      <c r="A185" s="74"/>
      <c r="B185" s="56"/>
      <c r="C185" s="56"/>
      <c r="D185" s="56"/>
      <c r="E185" s="56"/>
      <c r="F185" s="56"/>
      <c r="G185" s="56"/>
      <c r="H185" s="75"/>
    </row>
    <row r="186" spans="1:8">
      <c r="A186" s="71"/>
      <c r="B186" s="70"/>
      <c r="C186" s="70"/>
      <c r="D186" s="70"/>
      <c r="E186" s="70"/>
      <c r="F186" s="70"/>
      <c r="G186" s="70"/>
      <c r="H186" s="72"/>
    </row>
    <row r="187" spans="1:8">
      <c r="A187" s="74"/>
      <c r="B187" s="56"/>
      <c r="C187" s="56"/>
      <c r="D187" s="56"/>
      <c r="E187" s="56"/>
      <c r="F187" s="56"/>
      <c r="G187" s="56"/>
      <c r="H187" s="75"/>
    </row>
    <row r="188" spans="1:8">
      <c r="A188" s="71"/>
      <c r="B188" s="70"/>
      <c r="C188" s="70"/>
      <c r="D188" s="70"/>
      <c r="E188" s="70"/>
      <c r="F188" s="70"/>
      <c r="G188" s="70"/>
      <c r="H188" s="72"/>
    </row>
    <row r="189" spans="1:8">
      <c r="A189" s="74"/>
      <c r="B189" s="56"/>
      <c r="C189" s="56"/>
      <c r="D189" s="56"/>
      <c r="E189" s="56"/>
      <c r="F189" s="56"/>
      <c r="G189" s="56"/>
      <c r="H189" s="75"/>
    </row>
    <row r="190" spans="1:8">
      <c r="A190" s="71"/>
      <c r="B190" s="70"/>
      <c r="C190" s="70"/>
      <c r="D190" s="70"/>
      <c r="E190" s="70"/>
      <c r="F190" s="70"/>
      <c r="G190" s="70"/>
      <c r="H190" s="72"/>
    </row>
    <row r="191" spans="1:8">
      <c r="A191" s="74"/>
      <c r="B191" s="56"/>
      <c r="C191" s="56"/>
      <c r="D191" s="56"/>
      <c r="E191" s="56"/>
      <c r="F191" s="56"/>
      <c r="G191" s="56"/>
      <c r="H191" s="75"/>
    </row>
    <row r="192" spans="1:8">
      <c r="A192" s="71"/>
      <c r="B192" s="70"/>
      <c r="C192" s="70"/>
      <c r="D192" s="70"/>
      <c r="E192" s="70"/>
      <c r="F192" s="70"/>
      <c r="G192" s="70"/>
      <c r="H192" s="72"/>
    </row>
    <row r="193" spans="1:8">
      <c r="A193" s="74"/>
      <c r="B193" s="56"/>
      <c r="C193" s="56"/>
      <c r="D193" s="56"/>
      <c r="E193" s="56"/>
      <c r="F193" s="56"/>
      <c r="G193" s="56"/>
      <c r="H193" s="75"/>
    </row>
    <row r="194" spans="1:8">
      <c r="A194" s="71"/>
      <c r="B194" s="70"/>
      <c r="C194" s="70"/>
      <c r="D194" s="70"/>
      <c r="E194" s="70"/>
      <c r="F194" s="70"/>
      <c r="G194" s="70"/>
      <c r="H194" s="72"/>
    </row>
    <row r="195" spans="1:8">
      <c r="A195" s="74"/>
      <c r="B195" s="56"/>
      <c r="C195" s="56"/>
      <c r="D195" s="56"/>
      <c r="E195" s="56"/>
      <c r="F195" s="56"/>
      <c r="G195" s="56"/>
      <c r="H195" s="75"/>
    </row>
    <row r="196" spans="1:8">
      <c r="A196" s="71"/>
      <c r="B196" s="70"/>
      <c r="C196" s="70"/>
      <c r="D196" s="70"/>
      <c r="E196" s="70"/>
      <c r="F196" s="70"/>
      <c r="G196" s="70"/>
      <c r="H196" s="72"/>
    </row>
    <row r="197" spans="1:8">
      <c r="A197" s="74"/>
      <c r="B197" s="56"/>
      <c r="C197" s="56"/>
      <c r="D197" s="56"/>
      <c r="E197" s="56"/>
      <c r="F197" s="56"/>
      <c r="G197" s="56"/>
      <c r="H197" s="75"/>
    </row>
    <row r="198" spans="1:8">
      <c r="A198" s="71"/>
      <c r="B198" s="70"/>
      <c r="C198" s="70"/>
      <c r="D198" s="70"/>
      <c r="E198" s="70"/>
      <c r="F198" s="70"/>
      <c r="G198" s="70"/>
      <c r="H198" s="72"/>
    </row>
    <row r="199" spans="1:8">
      <c r="A199" s="74"/>
      <c r="B199" s="56"/>
      <c r="C199" s="56"/>
      <c r="D199" s="56"/>
      <c r="E199" s="56"/>
      <c r="F199" s="56"/>
      <c r="G199" s="56"/>
      <c r="H199" s="75"/>
    </row>
    <row r="200" spans="1:8">
      <c r="A200" s="71"/>
      <c r="B200" s="70"/>
      <c r="C200" s="70"/>
      <c r="D200" s="70"/>
      <c r="E200" s="70"/>
      <c r="F200" s="70"/>
      <c r="G200" s="70"/>
      <c r="H200" s="72"/>
    </row>
    <row r="201" spans="1:8">
      <c r="A201" s="74"/>
      <c r="B201" s="56"/>
      <c r="C201" s="56"/>
      <c r="D201" s="56"/>
      <c r="E201" s="56"/>
      <c r="F201" s="56"/>
      <c r="G201" s="56"/>
      <c r="H201" s="75"/>
    </row>
    <row r="202" spans="1:8">
      <c r="A202" s="71"/>
      <c r="B202" s="70"/>
      <c r="C202" s="70"/>
      <c r="D202" s="70"/>
      <c r="E202" s="70"/>
      <c r="F202" s="70"/>
      <c r="G202" s="70"/>
      <c r="H202" s="72"/>
    </row>
    <row r="203" spans="1:8">
      <c r="A203" s="74"/>
      <c r="B203" s="56"/>
      <c r="C203" s="56"/>
      <c r="D203" s="56"/>
      <c r="E203" s="56"/>
      <c r="F203" s="56"/>
      <c r="G203" s="56"/>
      <c r="H203" s="75"/>
    </row>
    <row r="204" spans="1:8">
      <c r="A204" s="71"/>
      <c r="B204" s="70"/>
      <c r="C204" s="70"/>
      <c r="D204" s="70"/>
      <c r="E204" s="70"/>
      <c r="F204" s="70"/>
      <c r="G204" s="70"/>
      <c r="H204" s="72"/>
    </row>
    <row r="205" spans="1:8">
      <c r="A205" s="74"/>
      <c r="B205" s="56"/>
      <c r="C205" s="56"/>
      <c r="D205" s="56"/>
      <c r="E205" s="56"/>
      <c r="F205" s="56"/>
      <c r="G205" s="56"/>
      <c r="H205" s="75"/>
    </row>
    <row r="206" spans="1:8">
      <c r="A206" s="71"/>
      <c r="B206" s="70"/>
      <c r="C206" s="70"/>
      <c r="D206" s="70"/>
      <c r="E206" s="70"/>
      <c r="F206" s="70"/>
      <c r="G206" s="70"/>
      <c r="H206" s="72"/>
    </row>
    <row r="207" spans="1:8">
      <c r="A207" s="74"/>
      <c r="B207" s="56"/>
      <c r="C207" s="56"/>
      <c r="D207" s="56"/>
      <c r="E207" s="56"/>
      <c r="F207" s="56"/>
      <c r="G207" s="56"/>
      <c r="H207" s="75"/>
    </row>
    <row r="208" spans="1:8">
      <c r="A208" s="71"/>
      <c r="B208" s="70"/>
      <c r="C208" s="70"/>
      <c r="D208" s="70"/>
      <c r="E208" s="70"/>
      <c r="F208" s="70"/>
      <c r="G208" s="70"/>
      <c r="H208" s="72"/>
    </row>
    <row r="209" spans="1:8">
      <c r="A209" s="74"/>
      <c r="B209" s="56"/>
      <c r="C209" s="56"/>
      <c r="D209" s="56"/>
      <c r="E209" s="56"/>
      <c r="F209" s="56"/>
      <c r="G209" s="56"/>
      <c r="H209" s="75"/>
    </row>
    <row r="210" spans="1:8">
      <c r="A210" s="71"/>
      <c r="B210" s="70"/>
      <c r="C210" s="70"/>
      <c r="D210" s="70"/>
      <c r="E210" s="70"/>
      <c r="F210" s="70"/>
      <c r="G210" s="70"/>
      <c r="H210" s="72"/>
    </row>
    <row r="211" spans="1:8">
      <c r="A211" s="74"/>
      <c r="B211" s="56"/>
      <c r="C211" s="56"/>
      <c r="D211" s="56"/>
      <c r="E211" s="56"/>
      <c r="F211" s="56"/>
      <c r="G211" s="56"/>
      <c r="H211" s="75"/>
    </row>
    <row r="212" spans="1:8">
      <c r="A212" s="71"/>
      <c r="B212" s="70"/>
      <c r="C212" s="70"/>
      <c r="D212" s="70"/>
      <c r="E212" s="70"/>
      <c r="F212" s="70"/>
      <c r="G212" s="70"/>
      <c r="H212" s="72"/>
    </row>
    <row r="213" spans="1:8">
      <c r="A213" s="74"/>
      <c r="B213" s="56"/>
      <c r="C213" s="56"/>
      <c r="D213" s="56"/>
      <c r="E213" s="56"/>
      <c r="F213" s="56"/>
      <c r="G213" s="56"/>
      <c r="H213" s="75"/>
    </row>
    <row r="214" spans="1:8">
      <c r="A214" s="71"/>
      <c r="B214" s="70"/>
      <c r="C214" s="70"/>
      <c r="D214" s="70"/>
      <c r="E214" s="70"/>
      <c r="F214" s="70"/>
      <c r="G214" s="70"/>
      <c r="H214" s="72"/>
    </row>
    <row r="215" spans="1:8">
      <c r="A215" s="74"/>
      <c r="B215" s="56"/>
      <c r="C215" s="56"/>
      <c r="D215" s="56"/>
      <c r="E215" s="56"/>
      <c r="F215" s="56"/>
      <c r="G215" s="56"/>
      <c r="H215" s="75"/>
    </row>
    <row r="216" spans="1:8">
      <c r="A216" s="71"/>
      <c r="B216" s="70"/>
      <c r="C216" s="70"/>
      <c r="D216" s="70"/>
      <c r="E216" s="70"/>
      <c r="F216" s="70"/>
      <c r="G216" s="70"/>
      <c r="H216" s="72"/>
    </row>
    <row r="217" spans="1:8">
      <c r="A217" s="74"/>
      <c r="B217" s="56"/>
      <c r="C217" s="56"/>
      <c r="D217" s="56"/>
      <c r="E217" s="56"/>
      <c r="F217" s="56"/>
      <c r="G217" s="56"/>
      <c r="H217" s="75"/>
    </row>
    <row r="218" spans="1:8">
      <c r="A218" s="71"/>
      <c r="B218" s="70"/>
      <c r="C218" s="70"/>
      <c r="D218" s="70"/>
      <c r="E218" s="70"/>
      <c r="F218" s="70"/>
      <c r="G218" s="70"/>
      <c r="H218" s="72"/>
    </row>
    <row r="219" spans="1:8">
      <c r="A219" s="74"/>
      <c r="B219" s="56"/>
      <c r="C219" s="56"/>
      <c r="D219" s="56"/>
      <c r="E219" s="56"/>
      <c r="F219" s="56"/>
      <c r="G219" s="56"/>
      <c r="H219" s="75"/>
    </row>
    <row r="220" spans="1:8">
      <c r="A220" s="71"/>
      <c r="B220" s="70"/>
      <c r="C220" s="70"/>
      <c r="D220" s="70"/>
      <c r="E220" s="70"/>
      <c r="F220" s="70"/>
      <c r="G220" s="70"/>
      <c r="H220" s="72"/>
    </row>
    <row r="221" spans="1:8">
      <c r="A221" s="74"/>
      <c r="B221" s="56"/>
      <c r="C221" s="56"/>
      <c r="D221" s="56"/>
      <c r="E221" s="56"/>
      <c r="F221" s="56"/>
      <c r="G221" s="56"/>
      <c r="H221" s="75"/>
    </row>
    <row r="222" spans="1:8">
      <c r="A222" s="71"/>
      <c r="B222" s="70"/>
      <c r="C222" s="70"/>
      <c r="D222" s="70"/>
      <c r="E222" s="70"/>
      <c r="F222" s="70"/>
      <c r="G222" s="70"/>
      <c r="H222" s="72"/>
    </row>
    <row r="223" spans="1:8">
      <c r="A223" s="74"/>
      <c r="B223" s="56"/>
      <c r="C223" s="56"/>
      <c r="D223" s="56"/>
      <c r="E223" s="56"/>
      <c r="F223" s="56"/>
      <c r="G223" s="56"/>
      <c r="H223" s="75"/>
    </row>
    <row r="224" spans="1:8">
      <c r="A224" s="71"/>
      <c r="B224" s="70"/>
      <c r="C224" s="70"/>
      <c r="D224" s="70"/>
      <c r="E224" s="70"/>
      <c r="F224" s="70"/>
      <c r="G224" s="70"/>
      <c r="H224" s="72"/>
    </row>
    <row r="225" spans="1:8">
      <c r="A225" s="74"/>
      <c r="B225" s="56"/>
      <c r="C225" s="56"/>
      <c r="D225" s="56"/>
      <c r="E225" s="56"/>
      <c r="F225" s="56"/>
      <c r="G225" s="56"/>
      <c r="H225" s="75"/>
    </row>
    <row r="226" spans="1:8">
      <c r="A226" s="71"/>
      <c r="B226" s="70"/>
      <c r="C226" s="70"/>
      <c r="D226" s="70"/>
      <c r="E226" s="70"/>
      <c r="F226" s="70"/>
      <c r="G226" s="70"/>
      <c r="H226" s="72"/>
    </row>
    <row r="227" spans="1:8">
      <c r="A227" s="74"/>
      <c r="B227" s="56"/>
      <c r="C227" s="56"/>
      <c r="D227" s="56"/>
      <c r="E227" s="56"/>
      <c r="F227" s="56"/>
      <c r="G227" s="56"/>
      <c r="H227" s="75"/>
    </row>
    <row r="228" spans="1:8">
      <c r="A228" s="71"/>
      <c r="B228" s="70"/>
      <c r="C228" s="70"/>
      <c r="D228" s="70"/>
      <c r="E228" s="70"/>
      <c r="F228" s="70"/>
      <c r="G228" s="70"/>
      <c r="H228" s="72"/>
    </row>
    <row r="229" spans="1:8">
      <c r="A229" s="74"/>
      <c r="B229" s="56"/>
      <c r="C229" s="56"/>
      <c r="D229" s="56"/>
      <c r="E229" s="56"/>
      <c r="F229" s="56"/>
      <c r="G229" s="56"/>
      <c r="H229" s="75"/>
    </row>
    <row r="230" spans="1:8">
      <c r="A230" s="71"/>
      <c r="B230" s="70"/>
      <c r="C230" s="70"/>
      <c r="D230" s="70"/>
      <c r="E230" s="70"/>
      <c r="F230" s="70"/>
      <c r="G230" s="70"/>
      <c r="H230" s="72"/>
    </row>
    <row r="231" spans="1:8">
      <c r="A231" s="74"/>
      <c r="B231" s="56"/>
      <c r="C231" s="56"/>
      <c r="D231" s="56"/>
      <c r="E231" s="56"/>
      <c r="F231" s="56"/>
      <c r="G231" s="56"/>
      <c r="H231" s="75"/>
    </row>
    <row r="232" spans="1:8">
      <c r="A232" s="71"/>
      <c r="B232" s="70"/>
      <c r="C232" s="70"/>
      <c r="D232" s="70"/>
      <c r="E232" s="70"/>
      <c r="F232" s="70"/>
      <c r="G232" s="70"/>
      <c r="H232" s="72"/>
    </row>
    <row r="233" spans="1:8">
      <c r="A233" s="74"/>
      <c r="B233" s="56"/>
      <c r="C233" s="56"/>
      <c r="D233" s="56"/>
      <c r="E233" s="56"/>
      <c r="F233" s="56"/>
      <c r="G233" s="56"/>
      <c r="H233" s="75"/>
    </row>
    <row r="234" spans="1:8">
      <c r="A234" s="71"/>
      <c r="B234" s="70"/>
      <c r="C234" s="70"/>
      <c r="D234" s="70"/>
      <c r="E234" s="70"/>
      <c r="F234" s="70"/>
      <c r="G234" s="70"/>
      <c r="H234" s="72"/>
    </row>
    <row r="235" spans="1:8">
      <c r="A235" s="74"/>
      <c r="B235" s="56"/>
      <c r="C235" s="56"/>
      <c r="D235" s="56"/>
      <c r="E235" s="56"/>
      <c r="F235" s="56"/>
      <c r="G235" s="56"/>
      <c r="H235" s="75"/>
    </row>
    <row r="236" spans="1:8">
      <c r="A236" s="71"/>
      <c r="B236" s="70"/>
      <c r="C236" s="70"/>
      <c r="D236" s="70"/>
      <c r="E236" s="70"/>
      <c r="F236" s="70"/>
      <c r="G236" s="70"/>
      <c r="H236" s="72"/>
    </row>
    <row r="237" spans="1:8">
      <c r="A237" s="74"/>
      <c r="B237" s="56"/>
      <c r="C237" s="56"/>
      <c r="D237" s="56"/>
      <c r="E237" s="56"/>
      <c r="F237" s="56"/>
      <c r="G237" s="56"/>
      <c r="H237" s="75"/>
    </row>
    <row r="238" spans="1:8">
      <c r="A238" s="71"/>
      <c r="B238" s="70"/>
      <c r="C238" s="70"/>
      <c r="D238" s="70"/>
      <c r="E238" s="70"/>
      <c r="F238" s="70"/>
      <c r="G238" s="70"/>
      <c r="H238" s="72"/>
    </row>
    <row r="239" spans="1:8">
      <c r="A239" s="74"/>
      <c r="B239" s="56"/>
      <c r="C239" s="56"/>
      <c r="D239" s="56"/>
      <c r="E239" s="56"/>
      <c r="F239" s="56"/>
      <c r="G239" s="56"/>
      <c r="H239" s="75"/>
    </row>
    <row r="240" spans="1:8">
      <c r="A240" s="71"/>
      <c r="B240" s="70"/>
      <c r="C240" s="70"/>
      <c r="D240" s="70"/>
      <c r="E240" s="70"/>
      <c r="F240" s="70"/>
      <c r="G240" s="70"/>
      <c r="H240" s="72"/>
    </row>
    <row r="241" spans="1:8">
      <c r="A241" s="74"/>
      <c r="B241" s="56"/>
      <c r="C241" s="56"/>
      <c r="D241" s="56"/>
      <c r="E241" s="56"/>
      <c r="F241" s="56"/>
      <c r="G241" s="56"/>
      <c r="H241" s="75"/>
    </row>
    <row r="242" spans="1:8">
      <c r="A242" s="71"/>
      <c r="B242" s="70"/>
      <c r="C242" s="70"/>
      <c r="D242" s="70"/>
      <c r="E242" s="70"/>
      <c r="F242" s="70"/>
      <c r="G242" s="70"/>
      <c r="H242" s="72"/>
    </row>
    <row r="243" spans="1:8">
      <c r="A243" s="74"/>
      <c r="B243" s="56"/>
      <c r="C243" s="56"/>
      <c r="D243" s="56"/>
      <c r="E243" s="56"/>
      <c r="F243" s="56"/>
      <c r="G243" s="56"/>
      <c r="H243" s="75"/>
    </row>
    <row r="244" spans="1:8">
      <c r="A244" s="71"/>
      <c r="B244" s="70"/>
      <c r="C244" s="70"/>
      <c r="D244" s="70"/>
      <c r="E244" s="70"/>
      <c r="F244" s="70"/>
      <c r="G244" s="70"/>
      <c r="H244" s="72"/>
    </row>
    <row r="245" spans="1:8">
      <c r="A245" s="74"/>
      <c r="B245" s="56"/>
      <c r="C245" s="56"/>
      <c r="D245" s="56"/>
      <c r="E245" s="56"/>
      <c r="F245" s="56"/>
      <c r="G245" s="56"/>
      <c r="H245" s="75"/>
    </row>
    <row r="246" spans="1:8">
      <c r="A246" s="71"/>
      <c r="B246" s="70"/>
      <c r="C246" s="70"/>
      <c r="D246" s="70"/>
      <c r="E246" s="70"/>
      <c r="F246" s="70"/>
      <c r="G246" s="70"/>
      <c r="H246" s="72"/>
    </row>
    <row r="247" spans="1:8">
      <c r="A247" s="74"/>
      <c r="B247" s="56"/>
      <c r="C247" s="56"/>
      <c r="D247" s="56"/>
      <c r="E247" s="56"/>
      <c r="F247" s="56"/>
      <c r="G247" s="56"/>
      <c r="H247" s="75"/>
    </row>
    <row r="248" spans="1:8">
      <c r="A248" s="71"/>
      <c r="B248" s="70"/>
      <c r="C248" s="70"/>
      <c r="D248" s="70"/>
      <c r="E248" s="70"/>
      <c r="F248" s="70"/>
      <c r="G248" s="70"/>
      <c r="H248" s="72"/>
    </row>
    <row r="249" spans="1:8">
      <c r="A249" s="74"/>
      <c r="B249" s="56"/>
      <c r="C249" s="56"/>
      <c r="D249" s="56"/>
      <c r="E249" s="56"/>
      <c r="F249" s="56"/>
      <c r="G249" s="56"/>
      <c r="H249" s="75"/>
    </row>
    <row r="250" spans="1:8">
      <c r="A250" s="71"/>
      <c r="B250" s="70"/>
      <c r="C250" s="70"/>
      <c r="D250" s="70"/>
      <c r="E250" s="70"/>
      <c r="F250" s="70"/>
      <c r="G250" s="70"/>
      <c r="H250" s="72"/>
    </row>
    <row r="251" spans="1:8">
      <c r="A251" s="74"/>
      <c r="B251" s="56"/>
      <c r="C251" s="56"/>
      <c r="D251" s="56"/>
      <c r="E251" s="56"/>
      <c r="F251" s="56"/>
      <c r="G251" s="56"/>
      <c r="H251" s="75"/>
    </row>
    <row r="252" spans="1:8">
      <c r="A252" s="71"/>
      <c r="B252" s="70"/>
      <c r="C252" s="70"/>
      <c r="D252" s="70"/>
      <c r="E252" s="70"/>
      <c r="F252" s="70"/>
      <c r="G252" s="70"/>
      <c r="H252" s="72"/>
    </row>
    <row r="253" spans="1:8">
      <c r="A253" s="74"/>
      <c r="B253" s="56"/>
      <c r="C253" s="56"/>
      <c r="D253" s="56"/>
      <c r="E253" s="56"/>
      <c r="F253" s="56"/>
      <c r="G253" s="56"/>
      <c r="H253" s="75"/>
    </row>
    <row r="254" spans="1:8">
      <c r="A254" s="71"/>
      <c r="B254" s="70"/>
      <c r="C254" s="70"/>
      <c r="D254" s="70"/>
      <c r="E254" s="70"/>
      <c r="F254" s="70"/>
      <c r="G254" s="70"/>
      <c r="H254" s="72"/>
    </row>
    <row r="255" spans="1:8">
      <c r="A255" s="74"/>
      <c r="B255" s="56"/>
      <c r="C255" s="56"/>
      <c r="D255" s="56"/>
      <c r="E255" s="56"/>
      <c r="F255" s="56"/>
      <c r="G255" s="56"/>
      <c r="H255" s="75"/>
    </row>
    <row r="256" spans="1:8">
      <c r="A256" s="71"/>
      <c r="B256" s="70"/>
      <c r="C256" s="70"/>
      <c r="D256" s="70"/>
      <c r="E256" s="70"/>
      <c r="F256" s="70"/>
      <c r="G256" s="70"/>
      <c r="H256" s="72"/>
    </row>
    <row r="257" spans="1:8">
      <c r="A257" s="74"/>
      <c r="B257" s="56"/>
      <c r="C257" s="56"/>
      <c r="D257" s="56"/>
      <c r="E257" s="56"/>
      <c r="F257" s="56"/>
      <c r="G257" s="56"/>
      <c r="H257" s="75"/>
    </row>
    <row r="258" spans="1:8">
      <c r="A258" s="71"/>
      <c r="B258" s="70"/>
      <c r="C258" s="70"/>
      <c r="D258" s="70"/>
      <c r="E258" s="70"/>
      <c r="F258" s="70"/>
      <c r="G258" s="70"/>
      <c r="H258" s="72"/>
    </row>
    <row r="259" spans="1:8">
      <c r="A259" s="74"/>
      <c r="B259" s="56"/>
      <c r="C259" s="56"/>
      <c r="D259" s="56"/>
      <c r="E259" s="56"/>
      <c r="F259" s="56"/>
      <c r="G259" s="56"/>
      <c r="H259" s="75"/>
    </row>
    <row r="260" spans="1:8">
      <c r="A260" s="71"/>
      <c r="B260" s="70"/>
      <c r="C260" s="70"/>
      <c r="D260" s="70"/>
      <c r="E260" s="70"/>
      <c r="F260" s="70"/>
      <c r="G260" s="70"/>
      <c r="H260" s="72"/>
    </row>
    <row r="261" spans="1:8">
      <c r="A261" s="74"/>
      <c r="B261" s="56"/>
      <c r="C261" s="56"/>
      <c r="D261" s="56"/>
      <c r="E261" s="56"/>
      <c r="F261" s="56"/>
      <c r="G261" s="56"/>
      <c r="H261" s="75"/>
    </row>
    <row r="262" spans="1:8">
      <c r="A262" s="71"/>
      <c r="B262" s="70"/>
      <c r="C262" s="70"/>
      <c r="D262" s="70"/>
      <c r="E262" s="70"/>
      <c r="F262" s="70"/>
      <c r="G262" s="70"/>
      <c r="H262" s="72"/>
    </row>
    <row r="263" spans="1:8">
      <c r="A263" s="74"/>
      <c r="B263" s="56"/>
      <c r="C263" s="56"/>
      <c r="D263" s="56"/>
      <c r="E263" s="56"/>
      <c r="F263" s="56"/>
      <c r="G263" s="56"/>
      <c r="H263" s="75"/>
    </row>
    <row r="264" spans="1:8">
      <c r="A264" s="71"/>
      <c r="B264" s="70"/>
      <c r="C264" s="70"/>
      <c r="D264" s="70"/>
      <c r="E264" s="70"/>
      <c r="F264" s="70"/>
      <c r="G264" s="70"/>
      <c r="H264" s="72"/>
    </row>
    <row r="265" spans="1:8">
      <c r="A265" s="74"/>
      <c r="B265" s="56"/>
      <c r="C265" s="56"/>
      <c r="D265" s="56"/>
      <c r="E265" s="56"/>
      <c r="F265" s="56"/>
      <c r="G265" s="56"/>
      <c r="H265" s="75"/>
    </row>
    <row r="266" spans="1:8">
      <c r="A266" s="71"/>
      <c r="B266" s="70"/>
      <c r="C266" s="70"/>
      <c r="D266" s="70"/>
      <c r="E266" s="70"/>
      <c r="F266" s="70"/>
      <c r="G266" s="70"/>
      <c r="H266" s="72"/>
    </row>
    <row r="267" spans="1:8">
      <c r="A267" s="74"/>
      <c r="B267" s="56"/>
      <c r="C267" s="56"/>
      <c r="D267" s="56"/>
      <c r="E267" s="56"/>
      <c r="F267" s="56"/>
      <c r="G267" s="56"/>
      <c r="H267" s="75"/>
    </row>
    <row r="268" spans="1:8">
      <c r="A268" s="71"/>
      <c r="B268" s="70"/>
      <c r="C268" s="70"/>
      <c r="D268" s="70"/>
      <c r="E268" s="70"/>
      <c r="F268" s="70"/>
      <c r="G268" s="70"/>
      <c r="H268" s="72"/>
    </row>
    <row r="269" spans="1:8">
      <c r="A269" s="74"/>
      <c r="B269" s="56"/>
      <c r="C269" s="56"/>
      <c r="D269" s="56"/>
      <c r="E269" s="56"/>
      <c r="F269" s="56"/>
      <c r="G269" s="56"/>
      <c r="H269" s="75"/>
    </row>
    <row r="270" spans="1:8">
      <c r="A270" s="71"/>
      <c r="B270" s="70"/>
      <c r="C270" s="70"/>
      <c r="D270" s="70"/>
      <c r="E270" s="70"/>
      <c r="F270" s="70"/>
      <c r="G270" s="70"/>
      <c r="H270" s="72"/>
    </row>
    <row r="271" spans="1:8">
      <c r="A271" s="74"/>
      <c r="B271" s="56"/>
      <c r="C271" s="56"/>
      <c r="D271" s="56"/>
      <c r="E271" s="56"/>
      <c r="F271" s="56"/>
      <c r="G271" s="56"/>
      <c r="H271" s="75"/>
    </row>
    <row r="272" spans="1:8">
      <c r="A272" s="71"/>
      <c r="B272" s="70"/>
      <c r="C272" s="70"/>
      <c r="D272" s="70"/>
      <c r="E272" s="70"/>
      <c r="F272" s="70"/>
      <c r="G272" s="70"/>
      <c r="H272" s="72"/>
    </row>
    <row r="273" spans="1:8">
      <c r="A273" s="74"/>
      <c r="B273" s="56"/>
      <c r="C273" s="56"/>
      <c r="D273" s="56"/>
      <c r="E273" s="56"/>
      <c r="F273" s="56"/>
      <c r="G273" s="56"/>
      <c r="H273" s="75"/>
    </row>
    <row r="274" spans="1:8">
      <c r="A274" s="71"/>
      <c r="B274" s="70"/>
      <c r="C274" s="70"/>
      <c r="D274" s="70"/>
      <c r="E274" s="70"/>
      <c r="F274" s="70"/>
      <c r="G274" s="70"/>
      <c r="H274" s="72"/>
    </row>
    <row r="275" spans="1:8">
      <c r="A275" s="74"/>
      <c r="B275" s="56"/>
      <c r="C275" s="56"/>
      <c r="D275" s="56"/>
      <c r="E275" s="56"/>
      <c r="F275" s="56"/>
      <c r="G275" s="56"/>
      <c r="H275" s="75"/>
    </row>
    <row r="276" spans="1:8">
      <c r="A276" s="71"/>
      <c r="B276" s="70"/>
      <c r="C276" s="70"/>
      <c r="D276" s="70"/>
      <c r="E276" s="70"/>
      <c r="F276" s="70"/>
      <c r="G276" s="70"/>
      <c r="H276" s="72"/>
    </row>
    <row r="277" spans="1:8">
      <c r="A277" s="74"/>
      <c r="B277" s="56"/>
      <c r="C277" s="56"/>
      <c r="D277" s="56"/>
      <c r="E277" s="56"/>
      <c r="F277" s="56"/>
      <c r="G277" s="56"/>
      <c r="H277" s="75"/>
    </row>
    <row r="278" spans="1:8">
      <c r="A278" s="71"/>
      <c r="B278" s="70"/>
      <c r="C278" s="70"/>
      <c r="D278" s="70"/>
      <c r="E278" s="70"/>
      <c r="F278" s="70"/>
      <c r="G278" s="70"/>
      <c r="H278" s="72"/>
    </row>
    <row r="279" spans="1:8">
      <c r="A279" s="74"/>
      <c r="B279" s="56"/>
      <c r="C279" s="56"/>
      <c r="D279" s="56"/>
      <c r="E279" s="56"/>
      <c r="F279" s="56"/>
      <c r="G279" s="56"/>
      <c r="H279" s="75"/>
    </row>
    <row r="280" spans="1:8">
      <c r="A280" s="71"/>
      <c r="B280" s="70"/>
      <c r="C280" s="70"/>
      <c r="D280" s="70"/>
      <c r="E280" s="70"/>
      <c r="F280" s="70"/>
      <c r="G280" s="70"/>
      <c r="H280" s="72"/>
    </row>
    <row r="281" spans="1:8">
      <c r="A281" s="74"/>
      <c r="B281" s="56"/>
      <c r="C281" s="56"/>
      <c r="D281" s="56"/>
      <c r="E281" s="56"/>
      <c r="F281" s="56"/>
      <c r="G281" s="56"/>
      <c r="H281" s="75"/>
    </row>
    <row r="282" spans="1:8">
      <c r="A282" s="71"/>
      <c r="B282" s="70"/>
      <c r="C282" s="70"/>
      <c r="D282" s="70"/>
      <c r="E282" s="70"/>
      <c r="F282" s="70"/>
      <c r="G282" s="70"/>
      <c r="H282" s="72"/>
    </row>
    <row r="283" spans="1:8">
      <c r="A283" s="74"/>
      <c r="B283" s="56"/>
      <c r="C283" s="56"/>
      <c r="D283" s="56"/>
      <c r="E283" s="56"/>
      <c r="F283" s="56"/>
      <c r="G283" s="56"/>
      <c r="H283" s="75"/>
    </row>
    <row r="284" spans="1:8">
      <c r="A284" s="71"/>
      <c r="B284" s="70"/>
      <c r="C284" s="70"/>
      <c r="D284" s="70"/>
      <c r="E284" s="70"/>
      <c r="F284" s="70"/>
      <c r="G284" s="70"/>
      <c r="H284" s="72"/>
    </row>
    <row r="285" spans="1:8">
      <c r="A285" s="74"/>
      <c r="B285" s="56"/>
      <c r="C285" s="56"/>
      <c r="D285" s="56"/>
      <c r="E285" s="56"/>
      <c r="F285" s="56"/>
      <c r="G285" s="56"/>
      <c r="H285" s="75"/>
    </row>
    <row r="286" spans="1:8">
      <c r="A286" s="71"/>
      <c r="B286" s="70"/>
      <c r="C286" s="70"/>
      <c r="D286" s="70"/>
      <c r="E286" s="70"/>
      <c r="F286" s="70"/>
      <c r="G286" s="70"/>
      <c r="H286" s="72"/>
    </row>
    <row r="287" spans="1:8">
      <c r="A287" s="74"/>
      <c r="B287" s="56"/>
      <c r="C287" s="56"/>
      <c r="D287" s="56"/>
      <c r="E287" s="56"/>
      <c r="F287" s="56"/>
      <c r="G287" s="56"/>
      <c r="H287" s="75"/>
    </row>
    <row r="288" spans="1:8">
      <c r="A288" s="71"/>
      <c r="B288" s="70"/>
      <c r="C288" s="70"/>
      <c r="D288" s="70"/>
      <c r="E288" s="70"/>
      <c r="F288" s="70"/>
      <c r="G288" s="70"/>
      <c r="H288" s="72"/>
    </row>
    <row r="289" spans="1:8">
      <c r="A289" s="74"/>
      <c r="B289" s="56"/>
      <c r="C289" s="56"/>
      <c r="D289" s="56"/>
      <c r="E289" s="56"/>
      <c r="F289" s="56"/>
      <c r="G289" s="56"/>
      <c r="H289" s="75"/>
    </row>
    <row r="290" spans="1:8">
      <c r="A290" s="71"/>
      <c r="B290" s="70"/>
      <c r="C290" s="70"/>
      <c r="D290" s="70"/>
      <c r="E290" s="70"/>
      <c r="F290" s="70"/>
      <c r="G290" s="70"/>
      <c r="H290" s="72"/>
    </row>
    <row r="291" spans="1:8">
      <c r="A291" s="74"/>
      <c r="B291" s="56"/>
      <c r="C291" s="56"/>
      <c r="D291" s="56"/>
      <c r="E291" s="56"/>
      <c r="F291" s="56"/>
      <c r="G291" s="56"/>
      <c r="H291" s="75"/>
    </row>
    <row r="292" spans="1:8">
      <c r="A292" s="71"/>
      <c r="B292" s="70"/>
      <c r="C292" s="70"/>
      <c r="D292" s="70"/>
      <c r="E292" s="70"/>
      <c r="F292" s="70"/>
      <c r="G292" s="70"/>
      <c r="H292" s="72"/>
    </row>
    <row r="293" spans="1:8">
      <c r="A293" s="74"/>
      <c r="B293" s="56"/>
      <c r="C293" s="56"/>
      <c r="D293" s="56"/>
      <c r="E293" s="56"/>
      <c r="F293" s="56"/>
      <c r="G293" s="56"/>
      <c r="H293" s="75"/>
    </row>
    <row r="294" spans="1:8">
      <c r="A294" s="71"/>
      <c r="B294" s="70"/>
      <c r="C294" s="70"/>
      <c r="D294" s="70"/>
      <c r="E294" s="70"/>
      <c r="F294" s="70"/>
      <c r="G294" s="70"/>
      <c r="H294" s="72"/>
    </row>
    <row r="295" spans="1:8">
      <c r="A295" s="74"/>
      <c r="B295" s="56"/>
      <c r="C295" s="56"/>
      <c r="D295" s="56"/>
      <c r="E295" s="56"/>
      <c r="F295" s="56"/>
      <c r="G295" s="56"/>
      <c r="H295" s="75"/>
    </row>
    <row r="296" spans="1:8">
      <c r="A296" s="71"/>
      <c r="B296" s="70"/>
      <c r="C296" s="70"/>
      <c r="D296" s="70"/>
      <c r="E296" s="70"/>
      <c r="F296" s="70"/>
      <c r="G296" s="70"/>
      <c r="H296" s="72"/>
    </row>
    <row r="297" spans="1:8">
      <c r="A297" s="74"/>
      <c r="B297" s="56"/>
      <c r="C297" s="56"/>
      <c r="D297" s="56"/>
      <c r="E297" s="56"/>
      <c r="F297" s="56"/>
      <c r="G297" s="56"/>
      <c r="H297" s="75"/>
    </row>
    <row r="298" spans="1:8">
      <c r="A298" s="71"/>
      <c r="B298" s="70"/>
      <c r="C298" s="70"/>
      <c r="D298" s="70"/>
      <c r="E298" s="70"/>
      <c r="F298" s="70"/>
      <c r="G298" s="70"/>
      <c r="H298" s="72"/>
    </row>
    <row r="299" spans="1:8">
      <c r="A299" s="74"/>
      <c r="B299" s="56"/>
      <c r="C299" s="56"/>
      <c r="D299" s="56"/>
      <c r="E299" s="56"/>
      <c r="F299" s="56"/>
      <c r="G299" s="56"/>
      <c r="H299" s="75"/>
    </row>
    <row r="300" spans="1:8">
      <c r="A300" s="71"/>
      <c r="B300" s="70"/>
      <c r="C300" s="70"/>
      <c r="D300" s="70"/>
      <c r="E300" s="70"/>
      <c r="F300" s="70"/>
      <c r="G300" s="70"/>
      <c r="H300" s="72"/>
    </row>
    <row r="301" spans="1:8">
      <c r="A301" s="74"/>
      <c r="B301" s="56"/>
      <c r="C301" s="56"/>
      <c r="D301" s="56"/>
      <c r="E301" s="56"/>
      <c r="F301" s="56"/>
      <c r="G301" s="56"/>
      <c r="H301" s="75"/>
    </row>
    <row r="302" spans="1:8">
      <c r="A302" s="71"/>
      <c r="B302" s="70"/>
      <c r="C302" s="70"/>
      <c r="D302" s="70"/>
      <c r="E302" s="70"/>
      <c r="F302" s="70"/>
      <c r="G302" s="70"/>
      <c r="H302" s="72"/>
    </row>
    <row r="303" spans="1:8">
      <c r="A303" s="74"/>
      <c r="B303" s="56"/>
      <c r="C303" s="56"/>
      <c r="D303" s="56"/>
      <c r="E303" s="56"/>
      <c r="F303" s="56"/>
      <c r="G303" s="56"/>
      <c r="H303" s="75"/>
    </row>
    <row r="304" spans="1:8">
      <c r="A304" s="71"/>
      <c r="B304" s="70"/>
      <c r="C304" s="70"/>
      <c r="D304" s="70"/>
      <c r="E304" s="70"/>
      <c r="F304" s="70"/>
      <c r="G304" s="70"/>
      <c r="H304" s="72"/>
    </row>
    <row r="305" spans="1:8">
      <c r="A305" s="74"/>
      <c r="B305" s="56"/>
      <c r="C305" s="56"/>
      <c r="D305" s="56"/>
      <c r="E305" s="56"/>
      <c r="F305" s="56"/>
      <c r="G305" s="56"/>
      <c r="H305" s="75"/>
    </row>
    <row r="306" spans="1:8">
      <c r="A306" s="71"/>
      <c r="B306" s="70"/>
      <c r="C306" s="70"/>
      <c r="D306" s="70"/>
      <c r="E306" s="70"/>
      <c r="F306" s="70"/>
      <c r="G306" s="70"/>
      <c r="H306" s="72"/>
    </row>
    <row r="307" spans="1:8">
      <c r="A307" s="74"/>
      <c r="B307" s="56"/>
      <c r="C307" s="56"/>
      <c r="D307" s="56"/>
      <c r="E307" s="56"/>
      <c r="F307" s="56"/>
      <c r="G307" s="56"/>
      <c r="H307" s="75"/>
    </row>
    <row r="308" spans="1:8">
      <c r="A308" s="71"/>
      <c r="B308" s="70"/>
      <c r="C308" s="70"/>
      <c r="D308" s="70"/>
      <c r="E308" s="70"/>
      <c r="F308" s="70"/>
      <c r="G308" s="70"/>
      <c r="H308" s="72"/>
    </row>
    <row r="309" spans="1:8">
      <c r="A309" s="74"/>
      <c r="B309" s="56"/>
      <c r="C309" s="56"/>
      <c r="D309" s="56"/>
      <c r="E309" s="56"/>
      <c r="F309" s="56"/>
      <c r="G309" s="56"/>
      <c r="H309" s="75"/>
    </row>
    <row r="310" spans="1:8">
      <c r="A310" s="71"/>
      <c r="B310" s="70"/>
      <c r="C310" s="70"/>
      <c r="D310" s="70"/>
      <c r="E310" s="70"/>
      <c r="F310" s="70"/>
      <c r="G310" s="70"/>
      <c r="H310" s="72"/>
    </row>
    <row r="311" spans="1:8">
      <c r="A311" s="74"/>
      <c r="B311" s="56"/>
      <c r="C311" s="56"/>
      <c r="D311" s="56"/>
      <c r="E311" s="56"/>
      <c r="F311" s="56"/>
      <c r="G311" s="56"/>
      <c r="H311" s="75"/>
    </row>
    <row r="312" spans="1:8">
      <c r="A312" s="71"/>
      <c r="B312" s="70"/>
      <c r="C312" s="70"/>
      <c r="D312" s="70"/>
      <c r="E312" s="70"/>
      <c r="F312" s="70"/>
      <c r="G312" s="70"/>
      <c r="H312" s="72"/>
    </row>
    <row r="313" spans="1:8">
      <c r="A313" s="74"/>
      <c r="B313" s="56"/>
      <c r="C313" s="56"/>
      <c r="D313" s="56"/>
      <c r="E313" s="56"/>
      <c r="F313" s="56"/>
      <c r="G313" s="56"/>
      <c r="H313" s="75"/>
    </row>
    <row r="314" spans="1:8">
      <c r="A314" s="71"/>
      <c r="B314" s="70"/>
      <c r="C314" s="70"/>
      <c r="D314" s="70"/>
      <c r="E314" s="70"/>
      <c r="F314" s="70"/>
      <c r="G314" s="70"/>
      <c r="H314" s="72"/>
    </row>
    <row r="315" spans="1:8">
      <c r="A315" s="74"/>
      <c r="B315" s="56"/>
      <c r="C315" s="56"/>
      <c r="D315" s="56"/>
      <c r="E315" s="56"/>
      <c r="F315" s="56"/>
      <c r="G315" s="56"/>
      <c r="H315" s="75"/>
    </row>
    <row r="316" spans="1:8">
      <c r="A316" s="71"/>
      <c r="B316" s="70"/>
      <c r="C316" s="70"/>
      <c r="D316" s="70"/>
      <c r="E316" s="70"/>
      <c r="F316" s="70"/>
      <c r="G316" s="70"/>
      <c r="H316" s="72"/>
    </row>
    <row r="317" spans="1:8">
      <c r="A317" s="74"/>
      <c r="B317" s="56"/>
      <c r="C317" s="56"/>
      <c r="D317" s="56"/>
      <c r="E317" s="56"/>
      <c r="F317" s="56"/>
      <c r="G317" s="56"/>
      <c r="H317" s="75"/>
    </row>
    <row r="318" spans="1:8">
      <c r="A318" s="71"/>
      <c r="B318" s="70"/>
      <c r="C318" s="70"/>
      <c r="D318" s="70"/>
      <c r="E318" s="70"/>
      <c r="F318" s="70"/>
      <c r="G318" s="70"/>
      <c r="H318" s="72"/>
    </row>
    <row r="319" spans="1:8">
      <c r="A319" s="74"/>
      <c r="B319" s="56"/>
      <c r="C319" s="56"/>
      <c r="D319" s="56"/>
      <c r="E319" s="56"/>
      <c r="F319" s="56"/>
      <c r="G319" s="56"/>
      <c r="H319" s="75"/>
    </row>
    <row r="320" spans="1:8">
      <c r="A320" s="71"/>
      <c r="B320" s="70"/>
      <c r="C320" s="70"/>
      <c r="D320" s="70"/>
      <c r="E320" s="70"/>
      <c r="F320" s="70"/>
      <c r="G320" s="70"/>
      <c r="H320" s="72"/>
    </row>
    <row r="321" spans="1:8">
      <c r="A321" s="74"/>
      <c r="B321" s="56"/>
      <c r="C321" s="56"/>
      <c r="D321" s="56"/>
      <c r="E321" s="56"/>
      <c r="F321" s="56"/>
      <c r="G321" s="56"/>
      <c r="H321" s="75"/>
    </row>
    <row r="322" spans="1:8">
      <c r="A322" s="71"/>
      <c r="B322" s="70"/>
      <c r="C322" s="70"/>
      <c r="D322" s="70"/>
      <c r="E322" s="70"/>
      <c r="F322" s="70"/>
      <c r="G322" s="70"/>
      <c r="H322" s="72"/>
    </row>
    <row r="323" spans="1:8">
      <c r="A323" s="74"/>
      <c r="B323" s="56"/>
      <c r="C323" s="56"/>
      <c r="D323" s="56"/>
      <c r="E323" s="56"/>
      <c r="F323" s="56"/>
      <c r="G323" s="56"/>
      <c r="H323" s="75"/>
    </row>
    <row r="324" spans="1:8">
      <c r="A324" s="71"/>
      <c r="B324" s="70"/>
      <c r="C324" s="70"/>
      <c r="D324" s="70"/>
      <c r="E324" s="70"/>
      <c r="F324" s="70"/>
      <c r="G324" s="70"/>
      <c r="H324" s="72"/>
    </row>
    <row r="325" spans="1:8">
      <c r="A325" s="74"/>
      <c r="B325" s="56"/>
      <c r="C325" s="56"/>
      <c r="D325" s="56"/>
      <c r="E325" s="56"/>
      <c r="F325" s="56"/>
      <c r="G325" s="56"/>
      <c r="H325" s="75"/>
    </row>
    <row r="326" spans="1:8">
      <c r="A326" s="71"/>
      <c r="B326" s="70"/>
      <c r="C326" s="70"/>
      <c r="D326" s="70"/>
      <c r="E326" s="70"/>
      <c r="F326" s="70"/>
      <c r="G326" s="70"/>
      <c r="H326" s="72"/>
    </row>
    <row r="327" spans="1:8">
      <c r="A327" s="74"/>
      <c r="B327" s="56"/>
      <c r="C327" s="56"/>
      <c r="D327" s="56"/>
      <c r="E327" s="56"/>
      <c r="F327" s="56"/>
      <c r="G327" s="56"/>
      <c r="H327" s="75"/>
    </row>
    <row r="328" spans="1:8">
      <c r="A328" s="71"/>
      <c r="B328" s="70"/>
      <c r="C328" s="70"/>
      <c r="D328" s="70"/>
      <c r="E328" s="70"/>
      <c r="F328" s="70"/>
      <c r="G328" s="70"/>
      <c r="H328" s="72"/>
    </row>
    <row r="329" spans="1:8">
      <c r="A329" s="74"/>
      <c r="B329" s="56"/>
      <c r="C329" s="56"/>
      <c r="D329" s="56"/>
      <c r="E329" s="56"/>
      <c r="F329" s="56"/>
      <c r="G329" s="56"/>
      <c r="H329" s="75"/>
    </row>
    <row r="330" spans="1:8">
      <c r="A330" s="71"/>
      <c r="B330" s="70"/>
      <c r="C330" s="70"/>
      <c r="D330" s="70"/>
      <c r="E330" s="70"/>
      <c r="F330" s="70"/>
      <c r="G330" s="70"/>
      <c r="H330" s="72"/>
    </row>
    <row r="331" spans="1:8">
      <c r="A331" s="74"/>
      <c r="B331" s="56"/>
      <c r="C331" s="56"/>
      <c r="D331" s="56"/>
      <c r="E331" s="56"/>
      <c r="F331" s="56"/>
      <c r="G331" s="56"/>
      <c r="H331" s="75"/>
    </row>
    <row r="332" spans="1:8">
      <c r="A332" s="71"/>
      <c r="B332" s="70"/>
      <c r="C332" s="70"/>
      <c r="D332" s="70"/>
      <c r="E332" s="70"/>
      <c r="F332" s="70"/>
      <c r="G332" s="70"/>
      <c r="H332" s="72"/>
    </row>
    <row r="333" spans="1:8">
      <c r="A333" s="74"/>
      <c r="B333" s="56"/>
      <c r="C333" s="56"/>
      <c r="D333" s="56"/>
      <c r="E333" s="56"/>
      <c r="F333" s="56"/>
      <c r="G333" s="56"/>
      <c r="H333" s="75"/>
    </row>
    <row r="334" spans="1:8">
      <c r="A334" s="71"/>
      <c r="B334" s="70"/>
      <c r="C334" s="70"/>
      <c r="D334" s="70"/>
      <c r="E334" s="70"/>
      <c r="F334" s="70"/>
      <c r="G334" s="70"/>
      <c r="H334" s="72"/>
    </row>
    <row r="335" spans="1:8">
      <c r="A335" s="74"/>
      <c r="B335" s="56"/>
      <c r="C335" s="56"/>
      <c r="D335" s="56"/>
      <c r="E335" s="56"/>
      <c r="F335" s="56"/>
      <c r="G335" s="56"/>
      <c r="H335" s="75"/>
    </row>
    <row r="336" spans="1:8">
      <c r="A336" s="71"/>
      <c r="B336" s="70"/>
      <c r="C336" s="70"/>
      <c r="D336" s="70"/>
      <c r="E336" s="70"/>
      <c r="F336" s="70"/>
      <c r="G336" s="70"/>
      <c r="H336" s="72"/>
    </row>
    <row r="337" spans="1:8">
      <c r="A337" s="74"/>
      <c r="B337" s="56"/>
      <c r="C337" s="56"/>
      <c r="D337" s="56"/>
      <c r="E337" s="56"/>
      <c r="F337" s="56"/>
      <c r="G337" s="56"/>
      <c r="H337" s="75"/>
    </row>
    <row r="338" spans="1:8">
      <c r="A338" s="71"/>
      <c r="B338" s="70"/>
      <c r="C338" s="70"/>
      <c r="D338" s="70"/>
      <c r="E338" s="70"/>
      <c r="F338" s="70"/>
      <c r="G338" s="70"/>
      <c r="H338" s="72"/>
    </row>
    <row r="339" spans="1:8">
      <c r="A339" s="74"/>
      <c r="B339" s="56"/>
      <c r="C339" s="56"/>
      <c r="D339" s="56"/>
      <c r="E339" s="56"/>
      <c r="F339" s="56"/>
      <c r="G339" s="56"/>
      <c r="H339" s="75"/>
    </row>
    <row r="340" spans="1:8">
      <c r="A340" s="71"/>
      <c r="B340" s="70"/>
      <c r="C340" s="70"/>
      <c r="D340" s="70"/>
      <c r="E340" s="70"/>
      <c r="F340" s="70"/>
      <c r="G340" s="70"/>
      <c r="H340" s="72"/>
    </row>
    <row r="341" spans="1:8">
      <c r="A341" s="74"/>
      <c r="B341" s="56"/>
      <c r="C341" s="56"/>
      <c r="D341" s="56"/>
      <c r="E341" s="56"/>
      <c r="F341" s="56"/>
      <c r="G341" s="56"/>
      <c r="H341" s="75"/>
    </row>
    <row r="342" spans="1:8">
      <c r="A342" s="71"/>
      <c r="B342" s="70"/>
      <c r="C342" s="70"/>
      <c r="D342" s="70"/>
      <c r="E342" s="70"/>
      <c r="F342" s="70"/>
      <c r="G342" s="70"/>
      <c r="H342" s="72"/>
    </row>
    <row r="343" spans="1:8">
      <c r="A343" s="74"/>
      <c r="B343" s="56"/>
      <c r="C343" s="56"/>
      <c r="D343" s="56"/>
      <c r="E343" s="56"/>
      <c r="F343" s="56"/>
      <c r="G343" s="56"/>
      <c r="H343" s="75"/>
    </row>
    <row r="344" spans="1:8">
      <c r="A344" s="71"/>
      <c r="B344" s="70"/>
      <c r="C344" s="70"/>
      <c r="D344" s="70"/>
      <c r="E344" s="70"/>
      <c r="F344" s="70"/>
      <c r="G344" s="70"/>
      <c r="H344" s="72"/>
    </row>
    <row r="345" spans="1:8">
      <c r="A345" s="74"/>
      <c r="B345" s="56"/>
      <c r="C345" s="56"/>
      <c r="D345" s="56"/>
      <c r="E345" s="56"/>
      <c r="F345" s="56"/>
      <c r="G345" s="56"/>
      <c r="H345" s="75"/>
    </row>
    <row r="346" spans="1:8">
      <c r="A346" s="71"/>
      <c r="B346" s="70"/>
      <c r="C346" s="70"/>
      <c r="D346" s="70"/>
      <c r="E346" s="70"/>
      <c r="F346" s="70"/>
      <c r="G346" s="70"/>
      <c r="H346" s="72"/>
    </row>
    <row r="347" spans="1:8">
      <c r="A347" s="74"/>
      <c r="B347" s="56"/>
      <c r="C347" s="56"/>
      <c r="D347" s="56"/>
      <c r="E347" s="56"/>
      <c r="F347" s="56"/>
      <c r="G347" s="56"/>
      <c r="H347" s="75"/>
    </row>
    <row r="348" spans="1:8">
      <c r="A348" s="71"/>
      <c r="B348" s="70"/>
      <c r="C348" s="70"/>
      <c r="D348" s="70"/>
      <c r="E348" s="70"/>
      <c r="F348" s="70"/>
      <c r="G348" s="70"/>
      <c r="H348" s="72"/>
    </row>
    <row r="349" spans="1:8">
      <c r="A349" s="74"/>
      <c r="B349" s="56"/>
      <c r="C349" s="56"/>
      <c r="D349" s="56"/>
      <c r="E349" s="56"/>
      <c r="F349" s="56"/>
      <c r="G349" s="56"/>
      <c r="H349" s="75"/>
    </row>
    <row r="350" spans="1:8">
      <c r="A350" s="71"/>
      <c r="B350" s="70"/>
      <c r="C350" s="70"/>
      <c r="D350" s="70"/>
      <c r="E350" s="70"/>
      <c r="F350" s="70"/>
      <c r="G350" s="70"/>
      <c r="H350" s="72"/>
    </row>
    <row r="351" spans="1:8">
      <c r="A351" s="74"/>
      <c r="B351" s="56"/>
      <c r="C351" s="56"/>
      <c r="D351" s="56"/>
      <c r="E351" s="56"/>
      <c r="F351" s="56"/>
      <c r="G351" s="56"/>
      <c r="H351" s="75"/>
    </row>
    <row r="352" spans="1:8">
      <c r="A352" s="71"/>
      <c r="B352" s="70"/>
      <c r="C352" s="70"/>
      <c r="D352" s="70"/>
      <c r="E352" s="70"/>
      <c r="F352" s="70"/>
      <c r="G352" s="70"/>
      <c r="H352" s="72"/>
    </row>
    <row r="353" spans="1:8">
      <c r="A353" s="74"/>
      <c r="B353" s="56"/>
      <c r="C353" s="56"/>
      <c r="D353" s="56"/>
      <c r="E353" s="56"/>
      <c r="F353" s="56"/>
      <c r="G353" s="56"/>
      <c r="H353" s="75"/>
    </row>
    <row r="354" spans="1:8">
      <c r="A354" s="71"/>
      <c r="B354" s="70"/>
      <c r="C354" s="70"/>
      <c r="D354" s="70"/>
      <c r="E354" s="70"/>
      <c r="F354" s="70"/>
      <c r="G354" s="70"/>
      <c r="H354" s="72"/>
    </row>
    <row r="355" spans="1:8">
      <c r="A355" s="74"/>
      <c r="B355" s="56"/>
      <c r="C355" s="56"/>
      <c r="D355" s="56"/>
      <c r="E355" s="56"/>
      <c r="F355" s="56"/>
      <c r="G355" s="56"/>
      <c r="H355" s="75"/>
    </row>
    <row r="356" spans="1:8">
      <c r="A356" s="71"/>
      <c r="B356" s="70"/>
      <c r="C356" s="70"/>
      <c r="D356" s="70"/>
      <c r="E356" s="70"/>
      <c r="F356" s="70"/>
      <c r="G356" s="70"/>
      <c r="H356" s="72"/>
    </row>
    <row r="357" spans="1:8">
      <c r="A357" s="74"/>
      <c r="B357" s="56"/>
      <c r="C357" s="56"/>
      <c r="D357" s="56"/>
      <c r="E357" s="56"/>
      <c r="F357" s="56"/>
      <c r="G357" s="56"/>
      <c r="H357" s="75"/>
    </row>
    <row r="358" spans="1:8">
      <c r="A358" s="71"/>
      <c r="B358" s="70"/>
      <c r="C358" s="70"/>
      <c r="D358" s="70"/>
      <c r="E358" s="70"/>
      <c r="F358" s="70"/>
      <c r="G358" s="70"/>
      <c r="H358" s="72"/>
    </row>
    <row r="359" spans="1:8">
      <c r="A359" s="74"/>
      <c r="B359" s="56"/>
      <c r="C359" s="56"/>
      <c r="D359" s="56"/>
      <c r="E359" s="56"/>
      <c r="F359" s="56"/>
      <c r="G359" s="56"/>
      <c r="H359" s="75"/>
    </row>
    <row r="360" spans="1:8">
      <c r="A360" s="71"/>
      <c r="B360" s="70"/>
      <c r="C360" s="70"/>
      <c r="D360" s="70"/>
      <c r="E360" s="70"/>
      <c r="F360" s="70"/>
      <c r="G360" s="70"/>
      <c r="H360" s="72"/>
    </row>
    <row r="361" spans="1:8">
      <c r="A361" s="74"/>
      <c r="B361" s="56"/>
      <c r="C361" s="56"/>
      <c r="D361" s="56"/>
      <c r="E361" s="56"/>
      <c r="F361" s="56"/>
      <c r="G361" s="56"/>
      <c r="H361" s="75"/>
    </row>
    <row r="362" spans="1:8">
      <c r="A362" s="71"/>
      <c r="B362" s="70"/>
      <c r="C362" s="70"/>
      <c r="D362" s="70"/>
      <c r="E362" s="70"/>
      <c r="F362" s="70"/>
      <c r="G362" s="70"/>
      <c r="H362" s="72"/>
    </row>
    <row r="363" spans="1:8">
      <c r="A363" s="74"/>
      <c r="B363" s="56"/>
      <c r="C363" s="56"/>
      <c r="D363" s="56"/>
      <c r="E363" s="56"/>
      <c r="F363" s="56"/>
      <c r="G363" s="56"/>
      <c r="H363" s="75"/>
    </row>
    <row r="364" spans="1:8">
      <c r="A364" s="71"/>
      <c r="B364" s="70"/>
      <c r="C364" s="70"/>
      <c r="D364" s="70"/>
      <c r="E364" s="70"/>
      <c r="F364" s="70"/>
      <c r="G364" s="70"/>
      <c r="H364" s="72"/>
    </row>
    <row r="365" spans="1:8">
      <c r="A365" s="74"/>
      <c r="B365" s="56"/>
      <c r="C365" s="56"/>
      <c r="D365" s="56"/>
      <c r="E365" s="56"/>
      <c r="F365" s="56"/>
      <c r="G365" s="56"/>
      <c r="H365" s="75"/>
    </row>
    <row r="366" spans="1:8">
      <c r="A366" s="71"/>
      <c r="B366" s="70"/>
      <c r="C366" s="70"/>
      <c r="D366" s="70"/>
      <c r="E366" s="70"/>
      <c r="F366" s="70"/>
      <c r="G366" s="70"/>
      <c r="H366" s="72"/>
    </row>
    <row r="367" spans="1:8">
      <c r="A367" s="74"/>
      <c r="B367" s="56"/>
      <c r="C367" s="56"/>
      <c r="D367" s="56"/>
      <c r="E367" s="56"/>
      <c r="F367" s="56"/>
      <c r="G367" s="56"/>
      <c r="H367" s="75"/>
    </row>
    <row r="368" spans="1:8">
      <c r="A368" s="71"/>
      <c r="B368" s="70"/>
      <c r="C368" s="70"/>
      <c r="D368" s="70"/>
      <c r="E368" s="70"/>
      <c r="F368" s="70"/>
      <c r="G368" s="70"/>
      <c r="H368" s="72"/>
    </row>
    <row r="369" spans="1:8">
      <c r="A369" s="74"/>
      <c r="B369" s="56"/>
      <c r="C369" s="56"/>
      <c r="D369" s="56"/>
      <c r="E369" s="56"/>
      <c r="F369" s="56"/>
      <c r="G369" s="56"/>
      <c r="H369" s="75"/>
    </row>
    <row r="370" spans="1:8">
      <c r="A370" s="71"/>
      <c r="B370" s="70"/>
      <c r="C370" s="70"/>
      <c r="D370" s="70"/>
      <c r="E370" s="70"/>
      <c r="F370" s="70"/>
      <c r="G370" s="70"/>
      <c r="H370" s="72"/>
    </row>
    <row r="371" spans="1:8">
      <c r="A371" s="74"/>
      <c r="B371" s="56"/>
      <c r="C371" s="56"/>
      <c r="D371" s="56"/>
      <c r="E371" s="56"/>
      <c r="F371" s="56"/>
      <c r="G371" s="56"/>
      <c r="H371" s="75"/>
    </row>
    <row r="372" spans="1:8">
      <c r="A372" s="71"/>
      <c r="B372" s="70"/>
      <c r="C372" s="70"/>
      <c r="D372" s="70"/>
      <c r="E372" s="70"/>
      <c r="F372" s="70"/>
      <c r="G372" s="70"/>
      <c r="H372" s="72"/>
    </row>
    <row r="373" spans="1:8">
      <c r="A373" s="74"/>
      <c r="B373" s="56"/>
      <c r="C373" s="56"/>
      <c r="D373" s="56"/>
      <c r="E373" s="56"/>
      <c r="F373" s="56"/>
      <c r="G373" s="56"/>
      <c r="H373" s="75"/>
    </row>
    <row r="374" spans="1:8">
      <c r="A374" s="71"/>
      <c r="B374" s="70"/>
      <c r="C374" s="70"/>
      <c r="D374" s="70"/>
      <c r="E374" s="70"/>
      <c r="F374" s="70"/>
      <c r="G374" s="70"/>
      <c r="H374" s="72"/>
    </row>
    <row r="375" spans="1:8">
      <c r="A375" s="74"/>
      <c r="B375" s="56"/>
      <c r="C375" s="56"/>
      <c r="D375" s="56"/>
      <c r="E375" s="56"/>
      <c r="F375" s="56"/>
      <c r="G375" s="56"/>
      <c r="H375" s="75"/>
    </row>
    <row r="376" spans="1:8">
      <c r="A376" s="71"/>
      <c r="B376" s="70"/>
      <c r="C376" s="70"/>
      <c r="D376" s="70"/>
      <c r="E376" s="70"/>
      <c r="F376" s="70"/>
      <c r="G376" s="70"/>
      <c r="H376" s="72"/>
    </row>
    <row r="377" spans="1:8">
      <c r="A377" s="74"/>
      <c r="B377" s="56"/>
      <c r="C377" s="56"/>
      <c r="D377" s="56"/>
      <c r="E377" s="56"/>
      <c r="F377" s="56"/>
      <c r="G377" s="56"/>
      <c r="H377" s="75"/>
    </row>
    <row r="378" spans="1:8">
      <c r="A378" s="71"/>
      <c r="B378" s="70"/>
      <c r="C378" s="70"/>
      <c r="D378" s="70"/>
      <c r="E378" s="70"/>
      <c r="F378" s="70"/>
      <c r="G378" s="70"/>
      <c r="H378" s="72"/>
    </row>
    <row r="379" spans="1:8">
      <c r="A379" s="74"/>
      <c r="B379" s="56"/>
      <c r="C379" s="56"/>
      <c r="D379" s="56"/>
      <c r="E379" s="56"/>
      <c r="F379" s="56"/>
      <c r="G379" s="56"/>
      <c r="H379" s="75"/>
    </row>
    <row r="380" spans="1:8">
      <c r="A380" s="71"/>
      <c r="B380" s="70"/>
      <c r="C380" s="70"/>
      <c r="D380" s="70"/>
      <c r="E380" s="70"/>
      <c r="F380" s="70"/>
      <c r="G380" s="70"/>
      <c r="H380" s="72"/>
    </row>
    <row r="381" spans="1:8">
      <c r="A381" s="74"/>
      <c r="B381" s="56"/>
      <c r="C381" s="56"/>
      <c r="D381" s="56"/>
      <c r="E381" s="56"/>
      <c r="F381" s="56"/>
      <c r="G381" s="56"/>
      <c r="H381" s="75"/>
    </row>
    <row r="382" spans="1:8">
      <c r="A382" s="71"/>
      <c r="B382" s="70"/>
      <c r="C382" s="70"/>
      <c r="D382" s="70"/>
      <c r="E382" s="70"/>
      <c r="F382" s="70"/>
      <c r="G382" s="70"/>
      <c r="H382" s="72"/>
    </row>
    <row r="383" spans="1:8">
      <c r="A383" s="74"/>
      <c r="B383" s="56"/>
      <c r="C383" s="56"/>
      <c r="D383" s="56"/>
      <c r="E383" s="56"/>
      <c r="F383" s="56"/>
      <c r="G383" s="56"/>
      <c r="H383" s="75"/>
    </row>
    <row r="384" spans="1:8">
      <c r="A384" s="71"/>
      <c r="B384" s="70"/>
      <c r="C384" s="70"/>
      <c r="D384" s="70"/>
      <c r="E384" s="70"/>
      <c r="F384" s="70"/>
      <c r="G384" s="70"/>
      <c r="H384" s="72"/>
    </row>
    <row r="385" spans="1:8">
      <c r="A385" s="74"/>
      <c r="B385" s="56"/>
      <c r="C385" s="56"/>
      <c r="D385" s="56"/>
      <c r="E385" s="56"/>
      <c r="F385" s="56"/>
      <c r="G385" s="56"/>
      <c r="H385" s="75"/>
    </row>
    <row r="386" spans="1:8">
      <c r="A386" s="71"/>
      <c r="B386" s="70"/>
      <c r="C386" s="70"/>
      <c r="D386" s="70"/>
      <c r="E386" s="70"/>
      <c r="F386" s="70"/>
      <c r="G386" s="70"/>
      <c r="H386" s="72"/>
    </row>
    <row r="387" spans="1:8">
      <c r="A387" s="74"/>
      <c r="B387" s="56"/>
      <c r="C387" s="56"/>
      <c r="D387" s="56"/>
      <c r="E387" s="56"/>
      <c r="F387" s="56"/>
      <c r="G387" s="56"/>
      <c r="H387" s="75"/>
    </row>
    <row r="388" spans="1:8">
      <c r="A388" s="71"/>
      <c r="B388" s="70"/>
      <c r="C388" s="70"/>
      <c r="D388" s="70"/>
      <c r="E388" s="70"/>
      <c r="F388" s="70"/>
      <c r="G388" s="70"/>
      <c r="H388" s="72"/>
    </row>
    <row r="389" spans="1:8">
      <c r="A389" s="74"/>
      <c r="B389" s="56"/>
      <c r="C389" s="56"/>
      <c r="D389" s="56"/>
      <c r="E389" s="56"/>
      <c r="F389" s="56"/>
      <c r="G389" s="56"/>
      <c r="H389" s="75"/>
    </row>
    <row r="390" spans="1:8">
      <c r="A390" s="71"/>
      <c r="B390" s="70"/>
      <c r="C390" s="70"/>
      <c r="D390" s="70"/>
      <c r="E390" s="70"/>
      <c r="F390" s="70"/>
      <c r="G390" s="70"/>
      <c r="H390" s="72"/>
    </row>
    <row r="391" spans="1:8">
      <c r="A391" s="74"/>
      <c r="B391" s="56"/>
      <c r="C391" s="56"/>
      <c r="D391" s="56"/>
      <c r="E391" s="56"/>
      <c r="F391" s="56"/>
      <c r="G391" s="56"/>
      <c r="H391" s="75"/>
    </row>
    <row r="392" spans="1:8">
      <c r="A392" s="71"/>
      <c r="B392" s="70"/>
      <c r="C392" s="70"/>
      <c r="D392" s="70"/>
      <c r="E392" s="70"/>
      <c r="F392" s="70"/>
      <c r="G392" s="70"/>
      <c r="H392" s="72"/>
    </row>
    <row r="393" spans="1:8">
      <c r="A393" s="74"/>
      <c r="B393" s="56"/>
      <c r="C393" s="56"/>
      <c r="D393" s="56"/>
      <c r="E393" s="56"/>
      <c r="F393" s="56"/>
      <c r="G393" s="56"/>
      <c r="H393" s="75"/>
    </row>
    <row r="394" spans="1:8">
      <c r="A394" s="71"/>
      <c r="B394" s="70"/>
      <c r="C394" s="70"/>
      <c r="D394" s="70"/>
      <c r="E394" s="70"/>
      <c r="F394" s="70"/>
      <c r="G394" s="70"/>
      <c r="H394" s="72"/>
    </row>
    <row r="395" spans="1:8">
      <c r="A395" s="74"/>
      <c r="B395" s="56"/>
      <c r="C395" s="56"/>
      <c r="D395" s="56"/>
      <c r="E395" s="56"/>
      <c r="F395" s="56"/>
      <c r="G395" s="56"/>
      <c r="H395" s="75"/>
    </row>
    <row r="396" spans="1:8">
      <c r="A396" s="71"/>
      <c r="B396" s="70"/>
      <c r="C396" s="70"/>
      <c r="D396" s="70"/>
      <c r="E396" s="70"/>
      <c r="F396" s="70"/>
      <c r="G396" s="70"/>
      <c r="H396" s="72"/>
    </row>
    <row r="397" spans="1:8">
      <c r="A397" s="74"/>
      <c r="B397" s="56"/>
      <c r="C397" s="56"/>
      <c r="D397" s="56"/>
      <c r="E397" s="56"/>
      <c r="F397" s="56"/>
      <c r="G397" s="56"/>
      <c r="H397" s="75"/>
    </row>
    <row r="398" spans="1:8">
      <c r="A398" s="71"/>
      <c r="B398" s="70"/>
      <c r="C398" s="70"/>
      <c r="D398" s="70"/>
      <c r="E398" s="70"/>
      <c r="F398" s="70"/>
      <c r="G398" s="70"/>
      <c r="H398" s="72"/>
    </row>
    <row r="399" spans="1:8">
      <c r="A399" s="74"/>
      <c r="B399" s="56"/>
      <c r="C399" s="56"/>
      <c r="D399" s="56"/>
      <c r="E399" s="56"/>
      <c r="F399" s="56"/>
      <c r="G399" s="56"/>
      <c r="H399" s="75"/>
    </row>
    <row r="400" spans="1:8">
      <c r="A400" s="71"/>
      <c r="B400" s="70"/>
      <c r="C400" s="70"/>
      <c r="D400" s="70"/>
      <c r="E400" s="70"/>
      <c r="F400" s="70"/>
      <c r="G400" s="70"/>
      <c r="H400" s="72"/>
    </row>
    <row r="401" spans="1:8">
      <c r="A401" s="74"/>
      <c r="B401" s="56"/>
      <c r="C401" s="56"/>
      <c r="D401" s="56"/>
      <c r="E401" s="56"/>
      <c r="F401" s="56"/>
      <c r="G401" s="56"/>
      <c r="H401" s="75"/>
    </row>
    <row r="402" spans="1:8">
      <c r="A402" s="71"/>
      <c r="B402" s="70"/>
      <c r="C402" s="70"/>
      <c r="D402" s="70"/>
      <c r="E402" s="70"/>
      <c r="F402" s="70"/>
      <c r="G402" s="70"/>
      <c r="H402" s="72"/>
    </row>
    <row r="403" spans="1:8">
      <c r="A403" s="74"/>
      <c r="B403" s="56"/>
      <c r="C403" s="56"/>
      <c r="D403" s="56"/>
      <c r="E403" s="56"/>
      <c r="F403" s="56"/>
      <c r="G403" s="56"/>
      <c r="H403" s="75"/>
    </row>
    <row r="404" spans="1:8">
      <c r="A404" s="71"/>
      <c r="B404" s="70"/>
      <c r="C404" s="70"/>
      <c r="D404" s="70"/>
      <c r="E404" s="70"/>
      <c r="F404" s="70"/>
      <c r="G404" s="70"/>
      <c r="H404" s="72"/>
    </row>
    <row r="405" spans="1:8">
      <c r="A405" s="74"/>
      <c r="B405" s="56"/>
      <c r="C405" s="56"/>
      <c r="D405" s="56"/>
      <c r="E405" s="56"/>
      <c r="F405" s="56"/>
      <c r="G405" s="56"/>
      <c r="H405" s="75"/>
    </row>
    <row r="406" spans="1:8">
      <c r="A406" s="71"/>
      <c r="B406" s="70"/>
      <c r="C406" s="70"/>
      <c r="D406" s="70"/>
      <c r="E406" s="70"/>
      <c r="F406" s="70"/>
      <c r="G406" s="70"/>
      <c r="H406" s="72"/>
    </row>
    <row r="407" spans="1:8">
      <c r="A407" s="74"/>
      <c r="B407" s="56"/>
      <c r="C407" s="56"/>
      <c r="D407" s="56"/>
      <c r="E407" s="56"/>
      <c r="F407" s="56"/>
      <c r="G407" s="56"/>
      <c r="H407" s="75"/>
    </row>
    <row r="408" spans="1:8">
      <c r="A408" s="71"/>
      <c r="B408" s="70"/>
      <c r="C408" s="70"/>
      <c r="D408" s="70"/>
      <c r="E408" s="70"/>
      <c r="F408" s="70"/>
      <c r="G408" s="70"/>
      <c r="H408" s="72"/>
    </row>
    <row r="409" spans="1:8">
      <c r="A409" s="74"/>
      <c r="B409" s="56"/>
      <c r="C409" s="56"/>
      <c r="D409" s="56"/>
      <c r="E409" s="56"/>
      <c r="F409" s="56"/>
      <c r="G409" s="56"/>
      <c r="H409" s="75"/>
    </row>
    <row r="410" spans="1:8">
      <c r="A410" s="71"/>
      <c r="B410" s="70"/>
      <c r="C410" s="70"/>
      <c r="D410" s="70"/>
      <c r="E410" s="70"/>
      <c r="F410" s="70"/>
      <c r="G410" s="70"/>
      <c r="H410" s="72"/>
    </row>
    <row r="411" spans="1:8">
      <c r="A411" s="74"/>
      <c r="B411" s="56"/>
      <c r="C411" s="56"/>
      <c r="D411" s="56"/>
      <c r="E411" s="56"/>
      <c r="F411" s="56"/>
      <c r="G411" s="56"/>
      <c r="H411" s="75"/>
    </row>
    <row r="412" spans="1:8">
      <c r="A412" s="71"/>
      <c r="B412" s="70"/>
      <c r="C412" s="70"/>
      <c r="D412" s="70"/>
      <c r="E412" s="70"/>
      <c r="F412" s="70"/>
      <c r="G412" s="70"/>
      <c r="H412" s="72"/>
    </row>
    <row r="413" spans="1:8">
      <c r="A413" s="74"/>
      <c r="B413" s="56"/>
      <c r="C413" s="56"/>
      <c r="D413" s="56"/>
      <c r="E413" s="56"/>
      <c r="F413" s="56"/>
      <c r="G413" s="56"/>
      <c r="H413" s="75"/>
    </row>
    <row r="414" spans="1:8">
      <c r="A414" s="71"/>
      <c r="B414" s="70"/>
      <c r="C414" s="70"/>
      <c r="D414" s="70"/>
      <c r="E414" s="70"/>
      <c r="F414" s="70"/>
      <c r="G414" s="70"/>
      <c r="H414" s="72"/>
    </row>
    <row r="415" spans="1:8">
      <c r="A415" s="74"/>
      <c r="B415" s="56"/>
      <c r="C415" s="56"/>
      <c r="D415" s="56"/>
      <c r="E415" s="56"/>
      <c r="F415" s="56"/>
      <c r="G415" s="56"/>
      <c r="H415" s="75"/>
    </row>
    <row r="416" spans="1:8">
      <c r="A416" s="71"/>
      <c r="B416" s="70"/>
      <c r="C416" s="70"/>
      <c r="D416" s="70"/>
      <c r="E416" s="70"/>
      <c r="F416" s="70"/>
      <c r="G416" s="70"/>
      <c r="H416" s="72"/>
    </row>
    <row r="417" spans="1:8">
      <c r="A417" s="74"/>
      <c r="B417" s="56"/>
      <c r="C417" s="56"/>
      <c r="D417" s="56"/>
      <c r="E417" s="56"/>
      <c r="F417" s="56"/>
      <c r="G417" s="56"/>
      <c r="H417" s="75"/>
    </row>
    <row r="418" spans="1:8">
      <c r="A418" s="71"/>
      <c r="B418" s="70"/>
      <c r="C418" s="70"/>
      <c r="D418" s="70"/>
      <c r="E418" s="70"/>
      <c r="F418" s="70"/>
      <c r="G418" s="70"/>
      <c r="H418" s="72"/>
    </row>
    <row r="419" spans="1:8">
      <c r="A419" s="74"/>
      <c r="B419" s="56"/>
      <c r="C419" s="56"/>
      <c r="D419" s="56"/>
      <c r="E419" s="56"/>
      <c r="F419" s="56"/>
      <c r="G419" s="56"/>
      <c r="H419" s="75"/>
    </row>
    <row r="420" spans="1:8">
      <c r="A420" s="71"/>
      <c r="B420" s="70"/>
      <c r="C420" s="70"/>
      <c r="D420" s="70"/>
      <c r="E420" s="70"/>
      <c r="F420" s="70"/>
      <c r="G420" s="70"/>
      <c r="H420" s="72"/>
    </row>
    <row r="421" spans="1:8">
      <c r="A421" s="74"/>
      <c r="B421" s="56"/>
      <c r="C421" s="56"/>
      <c r="D421" s="56"/>
      <c r="E421" s="56"/>
      <c r="F421" s="56"/>
      <c r="G421" s="56"/>
      <c r="H421" s="75"/>
    </row>
    <row r="422" spans="1:8">
      <c r="A422" s="71"/>
      <c r="B422" s="70"/>
      <c r="C422" s="70"/>
      <c r="D422" s="70"/>
      <c r="E422" s="70"/>
      <c r="F422" s="70"/>
      <c r="G422" s="70"/>
      <c r="H422" s="72"/>
    </row>
    <row r="423" spans="1:8">
      <c r="A423" s="74"/>
      <c r="B423" s="56"/>
      <c r="C423" s="56"/>
      <c r="D423" s="56"/>
      <c r="E423" s="56"/>
      <c r="F423" s="56"/>
      <c r="G423" s="56"/>
      <c r="H423" s="75"/>
    </row>
    <row r="424" spans="1:8">
      <c r="A424" s="71"/>
      <c r="B424" s="70"/>
      <c r="C424" s="70"/>
      <c r="D424" s="70"/>
      <c r="E424" s="70"/>
      <c r="F424" s="70"/>
      <c r="G424" s="70"/>
      <c r="H424" s="72"/>
    </row>
    <row r="425" spans="1:8">
      <c r="A425" s="74"/>
      <c r="B425" s="56"/>
      <c r="C425" s="56"/>
      <c r="D425" s="56"/>
      <c r="E425" s="56"/>
      <c r="F425" s="56"/>
      <c r="G425" s="56"/>
      <c r="H425" s="75"/>
    </row>
    <row r="426" spans="1:8">
      <c r="A426" s="71"/>
      <c r="B426" s="70"/>
      <c r="C426" s="70"/>
      <c r="D426" s="70"/>
      <c r="E426" s="70"/>
      <c r="F426" s="70"/>
      <c r="G426" s="70"/>
      <c r="H426" s="72"/>
    </row>
    <row r="427" spans="1:8">
      <c r="A427" s="74"/>
      <c r="B427" s="56"/>
      <c r="C427" s="56"/>
      <c r="D427" s="56"/>
      <c r="E427" s="56"/>
      <c r="F427" s="56"/>
      <c r="G427" s="56"/>
      <c r="H427" s="75"/>
    </row>
    <row r="428" spans="1:8">
      <c r="A428" s="71"/>
      <c r="B428" s="70"/>
      <c r="C428" s="70"/>
      <c r="D428" s="70"/>
      <c r="E428" s="70"/>
      <c r="F428" s="70"/>
      <c r="G428" s="70"/>
      <c r="H428" s="72"/>
    </row>
    <row r="429" spans="1:8">
      <c r="A429" s="74"/>
      <c r="B429" s="56"/>
      <c r="C429" s="56"/>
      <c r="D429" s="56"/>
      <c r="E429" s="56"/>
      <c r="F429" s="56"/>
      <c r="G429" s="56"/>
      <c r="H429" s="75"/>
    </row>
    <row r="430" spans="1:8">
      <c r="A430" s="71"/>
      <c r="B430" s="70"/>
      <c r="C430" s="70"/>
      <c r="D430" s="70"/>
      <c r="E430" s="70"/>
      <c r="F430" s="70"/>
      <c r="G430" s="70"/>
      <c r="H430" s="72"/>
    </row>
    <row r="431" spans="1:8">
      <c r="A431" s="74"/>
      <c r="B431" s="56"/>
      <c r="C431" s="56"/>
      <c r="D431" s="56"/>
      <c r="E431" s="56"/>
      <c r="F431" s="56"/>
      <c r="G431" s="56"/>
      <c r="H431" s="75"/>
    </row>
    <row r="432" spans="1:8">
      <c r="A432" s="71"/>
      <c r="B432" s="70"/>
      <c r="C432" s="70"/>
      <c r="D432" s="70"/>
      <c r="E432" s="70"/>
      <c r="F432" s="70"/>
      <c r="G432" s="70"/>
      <c r="H432" s="72"/>
    </row>
    <row r="433" spans="1:8">
      <c r="A433" s="74"/>
      <c r="B433" s="56"/>
      <c r="C433" s="56"/>
      <c r="D433" s="56"/>
      <c r="E433" s="56"/>
      <c r="F433" s="56"/>
      <c r="G433" s="56"/>
      <c r="H433" s="75"/>
    </row>
    <row r="434" spans="1:8">
      <c r="A434" s="71"/>
      <c r="B434" s="70"/>
      <c r="C434" s="70"/>
      <c r="D434" s="70"/>
      <c r="E434" s="70"/>
      <c r="F434" s="70"/>
      <c r="G434" s="70"/>
      <c r="H434" s="72"/>
    </row>
    <row r="435" spans="1:8">
      <c r="A435" s="74"/>
      <c r="B435" s="56"/>
      <c r="C435" s="56"/>
      <c r="D435" s="56"/>
      <c r="E435" s="56"/>
      <c r="F435" s="56"/>
      <c r="G435" s="56"/>
      <c r="H435" s="75"/>
    </row>
    <row r="436" spans="1:8">
      <c r="A436" s="71"/>
      <c r="B436" s="70"/>
      <c r="C436" s="70"/>
      <c r="D436" s="70"/>
      <c r="E436" s="70"/>
      <c r="F436" s="70"/>
      <c r="G436" s="70"/>
      <c r="H436" s="72"/>
    </row>
    <row r="437" spans="1:8">
      <c r="A437" s="74"/>
      <c r="B437" s="56"/>
      <c r="C437" s="56"/>
      <c r="D437" s="56"/>
      <c r="E437" s="56"/>
      <c r="F437" s="56"/>
      <c r="G437" s="56"/>
      <c r="H437" s="75"/>
    </row>
    <row r="438" spans="1:8">
      <c r="A438" s="71"/>
      <c r="B438" s="70"/>
      <c r="C438" s="70"/>
      <c r="D438" s="70"/>
      <c r="E438" s="70"/>
      <c r="F438" s="70"/>
      <c r="G438" s="70"/>
      <c r="H438" s="72"/>
    </row>
    <row r="439" spans="1:8">
      <c r="A439" s="74"/>
      <c r="B439" s="56"/>
      <c r="C439" s="56"/>
      <c r="D439" s="56"/>
      <c r="E439" s="56"/>
      <c r="F439" s="56"/>
      <c r="G439" s="56"/>
      <c r="H439" s="75"/>
    </row>
    <row r="440" spans="1:8">
      <c r="A440" s="71"/>
      <c r="B440" s="70"/>
      <c r="C440" s="70"/>
      <c r="D440" s="70"/>
      <c r="E440" s="70"/>
      <c r="F440" s="70"/>
      <c r="G440" s="70"/>
      <c r="H440" s="72"/>
    </row>
    <row r="441" spans="1:8">
      <c r="A441" s="74"/>
      <c r="B441" s="56"/>
      <c r="C441" s="56"/>
      <c r="D441" s="56"/>
      <c r="E441" s="56"/>
      <c r="F441" s="56"/>
      <c r="G441" s="56"/>
      <c r="H441" s="75"/>
    </row>
    <row r="442" spans="1:8">
      <c r="A442" s="71"/>
      <c r="B442" s="70"/>
      <c r="C442" s="70"/>
      <c r="D442" s="70"/>
      <c r="E442" s="70"/>
      <c r="F442" s="70"/>
      <c r="G442" s="70"/>
      <c r="H442" s="72"/>
    </row>
    <row r="443" spans="1:8">
      <c r="A443" s="74"/>
      <c r="B443" s="56"/>
      <c r="C443" s="56"/>
      <c r="D443" s="56"/>
      <c r="E443" s="56"/>
      <c r="F443" s="56"/>
      <c r="G443" s="56"/>
      <c r="H443" s="75"/>
    </row>
    <row r="444" spans="1:8">
      <c r="A444" s="71"/>
      <c r="B444" s="70"/>
      <c r="C444" s="70"/>
      <c r="D444" s="70"/>
      <c r="E444" s="70"/>
      <c r="F444" s="70"/>
      <c r="G444" s="70"/>
      <c r="H444" s="72"/>
    </row>
    <row r="445" spans="1:8">
      <c r="A445" s="74"/>
      <c r="B445" s="56"/>
      <c r="C445" s="56"/>
      <c r="D445" s="56"/>
      <c r="E445" s="56"/>
      <c r="F445" s="56"/>
      <c r="G445" s="56"/>
      <c r="H445" s="75"/>
    </row>
    <row r="446" spans="1:8">
      <c r="A446" s="71"/>
      <c r="B446" s="70"/>
      <c r="C446" s="70"/>
      <c r="D446" s="70"/>
      <c r="E446" s="70"/>
      <c r="F446" s="70"/>
      <c r="G446" s="70"/>
      <c r="H446" s="72"/>
    </row>
    <row r="447" spans="1:8">
      <c r="A447" s="74"/>
      <c r="B447" s="56"/>
      <c r="C447" s="56"/>
      <c r="D447" s="56"/>
      <c r="E447" s="56"/>
      <c r="F447" s="56"/>
      <c r="G447" s="56"/>
      <c r="H447" s="75"/>
    </row>
    <row r="448" spans="1:8">
      <c r="A448" s="71"/>
      <c r="B448" s="70"/>
      <c r="C448" s="70"/>
      <c r="D448" s="70"/>
      <c r="E448" s="70"/>
      <c r="F448" s="70"/>
      <c r="G448" s="70"/>
      <c r="H448" s="72"/>
    </row>
    <row r="449" spans="1:8">
      <c r="A449" s="74"/>
      <c r="B449" s="56"/>
      <c r="C449" s="56"/>
      <c r="D449" s="56"/>
      <c r="E449" s="56"/>
      <c r="F449" s="56"/>
      <c r="G449" s="56"/>
      <c r="H449" s="75"/>
    </row>
    <row r="450" spans="1:8">
      <c r="A450" s="71"/>
      <c r="B450" s="70"/>
      <c r="C450" s="70"/>
      <c r="D450" s="70"/>
      <c r="E450" s="70"/>
      <c r="F450" s="70"/>
      <c r="G450" s="70"/>
      <c r="H450" s="72"/>
    </row>
    <row r="451" spans="1:8">
      <c r="A451" s="74"/>
      <c r="B451" s="56"/>
      <c r="C451" s="56"/>
      <c r="D451" s="56"/>
      <c r="E451" s="56"/>
      <c r="F451" s="56"/>
      <c r="G451" s="56"/>
      <c r="H451" s="75"/>
    </row>
    <row r="452" spans="1:8">
      <c r="A452" s="71"/>
      <c r="B452" s="70"/>
      <c r="C452" s="70"/>
      <c r="D452" s="70"/>
      <c r="E452" s="70"/>
      <c r="F452" s="70"/>
      <c r="G452" s="70"/>
      <c r="H452" s="72"/>
    </row>
    <row r="453" spans="1:8">
      <c r="A453" s="74"/>
      <c r="B453" s="56"/>
      <c r="C453" s="56"/>
      <c r="D453" s="56"/>
      <c r="E453" s="56"/>
      <c r="F453" s="56"/>
      <c r="G453" s="56"/>
      <c r="H453" s="75"/>
    </row>
    <row r="454" spans="1:8">
      <c r="A454" s="71"/>
      <c r="B454" s="70"/>
      <c r="C454" s="70"/>
      <c r="D454" s="70"/>
      <c r="E454" s="70"/>
      <c r="F454" s="70"/>
      <c r="G454" s="70"/>
      <c r="H454" s="72"/>
    </row>
    <row r="455" spans="1:8">
      <c r="A455" s="74"/>
      <c r="B455" s="56"/>
      <c r="C455" s="56"/>
      <c r="D455" s="56"/>
      <c r="E455" s="56"/>
      <c r="F455" s="56"/>
      <c r="G455" s="56"/>
      <c r="H455" s="75"/>
    </row>
    <row r="456" spans="1:8">
      <c r="A456" s="71"/>
      <c r="B456" s="70"/>
      <c r="C456" s="70"/>
      <c r="D456" s="70"/>
      <c r="E456" s="70"/>
      <c r="F456" s="70"/>
      <c r="G456" s="70"/>
      <c r="H456" s="72"/>
    </row>
    <row r="457" spans="1:8">
      <c r="A457" s="74"/>
      <c r="B457" s="56"/>
      <c r="C457" s="56"/>
      <c r="D457" s="56"/>
      <c r="E457" s="56"/>
      <c r="F457" s="56"/>
      <c r="G457" s="56"/>
      <c r="H457" s="75"/>
    </row>
    <row r="458" spans="1:8">
      <c r="A458" s="71"/>
      <c r="B458" s="70"/>
      <c r="C458" s="70"/>
      <c r="D458" s="70"/>
      <c r="E458" s="70"/>
      <c r="F458" s="70"/>
      <c r="G458" s="70"/>
      <c r="H458" s="72"/>
    </row>
    <row r="459" spans="1:8">
      <c r="A459" s="74"/>
      <c r="B459" s="56"/>
      <c r="C459" s="56"/>
      <c r="D459" s="56"/>
      <c r="E459" s="56"/>
      <c r="F459" s="56"/>
      <c r="G459" s="56"/>
      <c r="H459" s="75"/>
    </row>
    <row r="460" spans="1:8">
      <c r="A460" s="71"/>
      <c r="B460" s="70"/>
      <c r="C460" s="70"/>
      <c r="D460" s="70"/>
      <c r="E460" s="70"/>
      <c r="F460" s="70"/>
      <c r="G460" s="70"/>
      <c r="H460" s="72"/>
    </row>
    <row r="461" spans="1:8">
      <c r="A461" s="74"/>
      <c r="B461" s="56"/>
      <c r="C461" s="56"/>
      <c r="D461" s="56"/>
      <c r="E461" s="56"/>
      <c r="F461" s="56"/>
      <c r="G461" s="56"/>
      <c r="H461" s="75"/>
    </row>
    <row r="462" spans="1:8">
      <c r="A462" s="71"/>
      <c r="B462" s="70"/>
      <c r="C462" s="70"/>
      <c r="D462" s="70"/>
      <c r="E462" s="70"/>
      <c r="F462" s="70"/>
      <c r="G462" s="70"/>
      <c r="H462" s="72"/>
    </row>
    <row r="463" spans="1:8">
      <c r="A463" s="74"/>
      <c r="B463" s="56"/>
      <c r="C463" s="56"/>
      <c r="D463" s="56"/>
      <c r="E463" s="56"/>
      <c r="F463" s="56"/>
      <c r="G463" s="56"/>
      <c r="H463" s="75"/>
    </row>
    <row r="464" spans="1:8">
      <c r="A464" s="71"/>
      <c r="B464" s="70"/>
      <c r="C464" s="70"/>
      <c r="D464" s="70"/>
      <c r="E464" s="70"/>
      <c r="F464" s="70"/>
      <c r="G464" s="70"/>
      <c r="H464" s="72"/>
    </row>
    <row r="465" spans="1:8">
      <c r="A465" s="74"/>
      <c r="B465" s="56"/>
      <c r="C465" s="56"/>
      <c r="D465" s="56"/>
      <c r="E465" s="56"/>
      <c r="F465" s="56"/>
      <c r="G465" s="56"/>
      <c r="H465" s="75"/>
    </row>
    <row r="466" spans="1:8">
      <c r="A466" s="71"/>
      <c r="B466" s="70"/>
      <c r="C466" s="70"/>
      <c r="D466" s="70"/>
      <c r="E466" s="70"/>
      <c r="F466" s="70"/>
      <c r="G466" s="70"/>
      <c r="H466" s="72"/>
    </row>
    <row r="467" spans="1:8">
      <c r="A467" s="74"/>
      <c r="B467" s="56"/>
      <c r="C467" s="56"/>
      <c r="D467" s="56"/>
      <c r="E467" s="56"/>
      <c r="F467" s="56"/>
      <c r="G467" s="56"/>
      <c r="H467" s="75"/>
    </row>
    <row r="468" spans="1:8">
      <c r="A468" s="71"/>
      <c r="B468" s="70"/>
      <c r="C468" s="70"/>
      <c r="D468" s="70"/>
      <c r="E468" s="70"/>
      <c r="F468" s="70"/>
      <c r="G468" s="70"/>
      <c r="H468" s="72"/>
    </row>
    <row r="469" spans="1:8">
      <c r="A469" s="74"/>
      <c r="B469" s="56"/>
      <c r="C469" s="56"/>
      <c r="D469" s="56"/>
      <c r="E469" s="56"/>
      <c r="F469" s="56"/>
      <c r="G469" s="56"/>
      <c r="H469" s="75"/>
    </row>
    <row r="470" spans="1:8">
      <c r="A470" s="71"/>
      <c r="B470" s="70"/>
      <c r="C470" s="70"/>
      <c r="D470" s="70"/>
      <c r="E470" s="70"/>
      <c r="F470" s="70"/>
      <c r="G470" s="70"/>
      <c r="H470" s="72"/>
    </row>
    <row r="471" spans="1:8">
      <c r="A471" s="74"/>
      <c r="B471" s="56"/>
      <c r="C471" s="56"/>
      <c r="D471" s="56"/>
      <c r="E471" s="56"/>
      <c r="F471" s="56"/>
      <c r="G471" s="56"/>
      <c r="H471" s="75"/>
    </row>
    <row r="472" spans="1:8">
      <c r="A472" s="71"/>
      <c r="B472" s="70"/>
      <c r="C472" s="70"/>
      <c r="D472" s="70"/>
      <c r="E472" s="70"/>
      <c r="F472" s="70"/>
      <c r="G472" s="70"/>
      <c r="H472" s="72"/>
    </row>
    <row r="473" spans="1:8">
      <c r="A473" s="74"/>
      <c r="B473" s="56"/>
      <c r="C473" s="56"/>
      <c r="D473" s="56"/>
      <c r="E473" s="56"/>
      <c r="F473" s="56"/>
      <c r="G473" s="56"/>
      <c r="H473" s="75"/>
    </row>
    <row r="474" spans="1:8">
      <c r="A474" s="71"/>
      <c r="B474" s="70"/>
      <c r="C474" s="70"/>
      <c r="D474" s="70"/>
      <c r="E474" s="70"/>
      <c r="F474" s="70"/>
      <c r="G474" s="70"/>
      <c r="H474" s="72"/>
    </row>
    <row r="475" spans="1:8">
      <c r="A475" s="74"/>
      <c r="B475" s="56"/>
      <c r="C475" s="56"/>
      <c r="D475" s="56"/>
      <c r="E475" s="56"/>
      <c r="F475" s="56"/>
      <c r="G475" s="56"/>
      <c r="H475" s="75"/>
    </row>
    <row r="476" spans="1:8">
      <c r="A476" s="71"/>
      <c r="B476" s="70"/>
      <c r="C476" s="70"/>
      <c r="D476" s="70"/>
      <c r="E476" s="70"/>
      <c r="F476" s="70"/>
      <c r="G476" s="70"/>
      <c r="H476" s="72"/>
    </row>
    <row r="477" spans="1:8">
      <c r="A477" s="74"/>
      <c r="B477" s="56"/>
      <c r="C477" s="56"/>
      <c r="D477" s="56"/>
      <c r="E477" s="56"/>
      <c r="F477" s="56"/>
      <c r="G477" s="56"/>
      <c r="H477" s="75"/>
    </row>
    <row r="478" spans="1:8">
      <c r="A478" s="71"/>
      <c r="B478" s="70"/>
      <c r="C478" s="70"/>
      <c r="D478" s="70"/>
      <c r="E478" s="70"/>
      <c r="F478" s="70"/>
      <c r="G478" s="70"/>
      <c r="H478" s="72"/>
    </row>
    <row r="479" spans="1:8">
      <c r="A479" s="74"/>
      <c r="B479" s="56"/>
      <c r="C479" s="56"/>
      <c r="D479" s="56"/>
      <c r="E479" s="56"/>
      <c r="F479" s="56"/>
      <c r="G479" s="56"/>
      <c r="H479" s="75"/>
    </row>
    <row r="480" spans="1:8">
      <c r="A480" s="71"/>
      <c r="B480" s="70"/>
      <c r="C480" s="70"/>
      <c r="D480" s="70"/>
      <c r="E480" s="70"/>
      <c r="F480" s="70"/>
      <c r="G480" s="70"/>
      <c r="H480" s="72"/>
    </row>
    <row r="481" spans="1:8">
      <c r="A481" s="74"/>
      <c r="B481" s="56"/>
      <c r="C481" s="56"/>
      <c r="D481" s="56"/>
      <c r="E481" s="56"/>
      <c r="F481" s="56"/>
      <c r="G481" s="56"/>
      <c r="H481" s="75"/>
    </row>
    <row r="482" spans="1:8">
      <c r="A482" s="71"/>
      <c r="B482" s="70"/>
      <c r="C482" s="70"/>
      <c r="D482" s="70"/>
      <c r="E482" s="70"/>
      <c r="F482" s="70"/>
      <c r="G482" s="70"/>
      <c r="H482" s="72"/>
    </row>
    <row r="483" spans="1:8">
      <c r="A483" s="74"/>
      <c r="B483" s="56"/>
      <c r="C483" s="56"/>
      <c r="D483" s="56"/>
      <c r="E483" s="56"/>
      <c r="F483" s="56"/>
      <c r="G483" s="56"/>
      <c r="H483" s="75"/>
    </row>
    <row r="484" spans="1:8">
      <c r="A484" s="71"/>
      <c r="B484" s="70"/>
      <c r="C484" s="70"/>
      <c r="D484" s="70"/>
      <c r="E484" s="70"/>
      <c r="F484" s="70"/>
      <c r="G484" s="70"/>
      <c r="H484" s="72"/>
    </row>
    <row r="485" spans="1:8">
      <c r="A485" s="74"/>
      <c r="B485" s="56"/>
      <c r="C485" s="56"/>
      <c r="D485" s="56"/>
      <c r="E485" s="56"/>
      <c r="F485" s="56"/>
      <c r="G485" s="56"/>
      <c r="H485" s="75"/>
    </row>
    <row r="486" spans="1:8">
      <c r="A486" s="71"/>
      <c r="B486" s="70"/>
      <c r="C486" s="70"/>
      <c r="D486" s="70"/>
      <c r="E486" s="70"/>
      <c r="F486" s="70"/>
      <c r="G486" s="70"/>
      <c r="H486" s="72"/>
    </row>
    <row r="487" spans="1:8">
      <c r="A487" s="74"/>
      <c r="B487" s="56"/>
      <c r="C487" s="56"/>
      <c r="D487" s="56"/>
      <c r="E487" s="56"/>
      <c r="F487" s="56"/>
      <c r="G487" s="56"/>
      <c r="H487" s="75"/>
    </row>
    <row r="488" spans="1:8">
      <c r="A488" s="71"/>
      <c r="B488" s="70"/>
      <c r="C488" s="70"/>
      <c r="D488" s="70"/>
      <c r="E488" s="70"/>
      <c r="F488" s="70"/>
      <c r="G488" s="70"/>
      <c r="H488" s="72"/>
    </row>
    <row r="489" spans="1:8">
      <c r="A489" s="74"/>
      <c r="B489" s="56"/>
      <c r="C489" s="56"/>
      <c r="D489" s="56"/>
      <c r="E489" s="56"/>
      <c r="F489" s="56"/>
      <c r="G489" s="56"/>
      <c r="H489" s="75"/>
    </row>
    <row r="490" spans="1:8">
      <c r="A490" s="71"/>
      <c r="B490" s="70"/>
      <c r="C490" s="70"/>
      <c r="D490" s="70"/>
      <c r="E490" s="70"/>
      <c r="F490" s="70"/>
      <c r="G490" s="70"/>
      <c r="H490" s="72"/>
    </row>
    <row r="491" spans="1:8">
      <c r="A491" s="74"/>
      <c r="B491" s="56"/>
      <c r="C491" s="56"/>
      <c r="D491" s="56"/>
      <c r="E491" s="56"/>
      <c r="F491" s="56"/>
      <c r="G491" s="56"/>
      <c r="H491" s="75"/>
    </row>
    <row r="492" spans="1:8">
      <c r="A492" s="71"/>
      <c r="B492" s="70"/>
      <c r="C492" s="70"/>
      <c r="D492" s="70"/>
      <c r="E492" s="70"/>
      <c r="F492" s="70"/>
      <c r="G492" s="70"/>
      <c r="H492" s="72"/>
    </row>
    <row r="493" spans="1:8">
      <c r="A493" s="74"/>
      <c r="B493" s="56"/>
      <c r="C493" s="56"/>
      <c r="D493" s="56"/>
      <c r="E493" s="56"/>
      <c r="F493" s="56"/>
      <c r="G493" s="56"/>
      <c r="H493" s="75"/>
    </row>
    <row r="494" spans="1:8">
      <c r="A494" s="71"/>
      <c r="B494" s="70"/>
      <c r="C494" s="70"/>
      <c r="D494" s="70"/>
      <c r="E494" s="70"/>
      <c r="F494" s="70"/>
      <c r="G494" s="70"/>
      <c r="H494" s="72"/>
    </row>
    <row r="495" spans="1:8">
      <c r="A495" s="74"/>
      <c r="B495" s="56"/>
      <c r="C495" s="56"/>
      <c r="D495" s="56"/>
      <c r="E495" s="56"/>
      <c r="F495" s="56"/>
      <c r="G495" s="56"/>
      <c r="H495" s="75"/>
    </row>
    <row r="496" spans="1:8">
      <c r="A496" s="71"/>
      <c r="B496" s="70"/>
      <c r="C496" s="70"/>
      <c r="D496" s="70"/>
      <c r="E496" s="70"/>
      <c r="F496" s="70"/>
      <c r="G496" s="70"/>
      <c r="H496" s="72"/>
    </row>
    <row r="497" spans="1:8">
      <c r="A497" s="74"/>
      <c r="B497" s="56"/>
      <c r="C497" s="56"/>
      <c r="D497" s="56"/>
      <c r="E497" s="56"/>
      <c r="F497" s="56"/>
      <c r="G497" s="56"/>
      <c r="H497" s="75"/>
    </row>
    <row r="498" spans="1:8">
      <c r="A498" s="71"/>
      <c r="B498" s="70"/>
      <c r="C498" s="70"/>
      <c r="D498" s="70"/>
      <c r="E498" s="70"/>
      <c r="F498" s="70"/>
      <c r="G498" s="70"/>
      <c r="H498" s="72"/>
    </row>
    <row r="499" spans="1:8">
      <c r="A499" s="74"/>
      <c r="B499" s="56"/>
      <c r="C499" s="56"/>
      <c r="D499" s="56"/>
      <c r="E499" s="56"/>
      <c r="F499" s="56"/>
      <c r="G499" s="56"/>
      <c r="H499" s="75"/>
    </row>
    <row r="500" spans="1:8">
      <c r="A500" s="71"/>
      <c r="B500" s="70"/>
      <c r="C500" s="70"/>
      <c r="D500" s="70"/>
      <c r="E500" s="70"/>
      <c r="F500" s="70"/>
      <c r="G500" s="70"/>
      <c r="H500" s="72"/>
    </row>
  </sheetData>
  <mergeCells count="1"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00"/>
  <sheetViews>
    <sheetView showGridLines="0" workbookViewId="0">
      <selection sqref="A1:J1"/>
    </sheetView>
  </sheetViews>
  <sheetFormatPr baseColWidth="10" defaultColWidth="8.83203125" defaultRowHeight="14"/>
  <cols>
    <col min="1" max="1" width="9.1640625" style="7" customWidth="1"/>
    <col min="2" max="2" width="8.5" style="7" customWidth="1"/>
    <col min="3" max="3" width="5" style="7" customWidth="1"/>
    <col min="4" max="4" width="14.83203125" style="7" customWidth="1"/>
    <col min="5" max="5" width="17.6640625" style="7" customWidth="1"/>
    <col min="6" max="6" width="8.6640625" style="7" customWidth="1"/>
    <col min="7" max="7" width="15.5" style="7" customWidth="1"/>
    <col min="8" max="8" width="18.5" style="7" customWidth="1"/>
    <col min="9" max="9" width="13.33203125" style="7" customWidth="1"/>
    <col min="10" max="10" width="26" style="7" customWidth="1"/>
    <col min="11" max="16384" width="8.83203125" style="7"/>
  </cols>
  <sheetData>
    <row r="1" spans="1:23" ht="42.75" customHeight="1">
      <c r="A1" s="116" t="s">
        <v>146</v>
      </c>
      <c r="B1" s="116"/>
      <c r="C1" s="116"/>
      <c r="D1" s="116"/>
      <c r="E1" s="116"/>
      <c r="F1" s="116"/>
      <c r="G1" s="116"/>
      <c r="H1" s="116"/>
      <c r="I1" s="116"/>
      <c r="J1" s="11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32" customHeight="1">
      <c r="A2" s="113" t="s">
        <v>147</v>
      </c>
      <c r="B2" s="113"/>
      <c r="C2" s="113"/>
      <c r="D2" s="113"/>
      <c r="E2" s="113"/>
      <c r="F2" s="113"/>
      <c r="G2" s="113"/>
      <c r="H2" s="113"/>
      <c r="I2" s="113"/>
      <c r="J2" s="77"/>
    </row>
    <row r="4" spans="1:23" ht="15">
      <c r="A4" s="78" t="s">
        <v>62</v>
      </c>
      <c r="B4" s="54" t="s">
        <v>17</v>
      </c>
      <c r="C4" s="54" t="s">
        <v>148</v>
      </c>
      <c r="D4" s="54" t="s">
        <v>54</v>
      </c>
      <c r="E4" s="54" t="s">
        <v>55</v>
      </c>
      <c r="F4" s="54" t="s">
        <v>56</v>
      </c>
      <c r="G4" s="54" t="s">
        <v>149</v>
      </c>
      <c r="H4" s="54" t="s">
        <v>150</v>
      </c>
      <c r="I4" s="54" t="s">
        <v>57</v>
      </c>
      <c r="J4" s="79" t="s">
        <v>90</v>
      </c>
    </row>
    <row r="5" spans="1:23">
      <c r="A5" s="80">
        <v>46037</v>
      </c>
      <c r="B5" s="56" t="s">
        <v>92</v>
      </c>
      <c r="C5" s="56" t="s">
        <v>63</v>
      </c>
      <c r="D5" s="60">
        <v>25.6</v>
      </c>
      <c r="E5" s="60">
        <v>50.1</v>
      </c>
      <c r="F5" s="60">
        <v>0.35</v>
      </c>
      <c r="G5" s="60">
        <v>204.9</v>
      </c>
      <c r="H5" s="60">
        <v>255.8</v>
      </c>
      <c r="I5" s="60">
        <v>0.10100000000000001</v>
      </c>
      <c r="J5" s="75" t="s">
        <v>151</v>
      </c>
    </row>
    <row r="6" spans="1:23">
      <c r="A6" s="81">
        <v>46067</v>
      </c>
      <c r="B6" s="70" t="s">
        <v>92</v>
      </c>
      <c r="C6" s="70" t="s">
        <v>63</v>
      </c>
      <c r="D6" s="63">
        <v>26.6</v>
      </c>
      <c r="E6" s="63">
        <v>50.7</v>
      </c>
      <c r="F6" s="63">
        <v>0.47</v>
      </c>
      <c r="G6" s="63">
        <v>222.8</v>
      </c>
      <c r="H6" s="63">
        <v>293</v>
      </c>
      <c r="I6" s="63">
        <v>0.11600000000000001</v>
      </c>
      <c r="J6" s="72" t="s">
        <v>152</v>
      </c>
    </row>
    <row r="7" spans="1:23">
      <c r="A7" s="80">
        <v>46097</v>
      </c>
      <c r="B7" s="56" t="s">
        <v>92</v>
      </c>
      <c r="C7" s="56" t="s">
        <v>63</v>
      </c>
      <c r="D7" s="60">
        <v>27.3</v>
      </c>
      <c r="E7" s="60">
        <v>53.7</v>
      </c>
      <c r="F7" s="60">
        <v>0.4</v>
      </c>
      <c r="G7" s="60">
        <v>211.9</v>
      </c>
      <c r="H7" s="60">
        <v>274</v>
      </c>
      <c r="I7" s="60">
        <v>0.122</v>
      </c>
      <c r="J7" s="75" t="s">
        <v>153</v>
      </c>
    </row>
    <row r="8" spans="1:23">
      <c r="A8" s="81">
        <v>46127</v>
      </c>
      <c r="B8" s="70" t="s">
        <v>92</v>
      </c>
      <c r="C8" s="70" t="s">
        <v>63</v>
      </c>
      <c r="D8" s="63">
        <v>25.6</v>
      </c>
      <c r="E8" s="63">
        <v>57.9</v>
      </c>
      <c r="F8" s="63">
        <v>0.32</v>
      </c>
      <c r="G8" s="63">
        <v>182.3</v>
      </c>
      <c r="H8" s="63">
        <v>217.6</v>
      </c>
      <c r="I8" s="63">
        <v>0.124</v>
      </c>
      <c r="J8" s="72" t="s">
        <v>154</v>
      </c>
    </row>
    <row r="9" spans="1:23">
      <c r="A9" s="80">
        <v>46037</v>
      </c>
      <c r="B9" s="56" t="s">
        <v>98</v>
      </c>
      <c r="C9" s="56" t="s">
        <v>63</v>
      </c>
      <c r="D9" s="60">
        <v>26.2</v>
      </c>
      <c r="E9" s="60">
        <v>54.9</v>
      </c>
      <c r="F9" s="60">
        <v>0.47</v>
      </c>
      <c r="G9" s="60">
        <v>256.60000000000002</v>
      </c>
      <c r="H9" s="60">
        <v>235.5</v>
      </c>
      <c r="I9" s="60">
        <v>2.1000000000000001E-2</v>
      </c>
      <c r="J9" s="75" t="s">
        <v>155</v>
      </c>
    </row>
    <row r="10" spans="1:23">
      <c r="A10" s="81">
        <v>46067</v>
      </c>
      <c r="B10" s="70" t="s">
        <v>98</v>
      </c>
      <c r="C10" s="70" t="s">
        <v>63</v>
      </c>
      <c r="D10" s="63">
        <v>26.8</v>
      </c>
      <c r="E10" s="63">
        <v>59.7</v>
      </c>
      <c r="F10" s="63">
        <v>0.44</v>
      </c>
      <c r="G10" s="63">
        <v>251.8</v>
      </c>
      <c r="H10" s="63">
        <v>281.3</v>
      </c>
      <c r="I10" s="63">
        <v>9.9000000000000005E-2</v>
      </c>
      <c r="J10" s="72" t="s">
        <v>156</v>
      </c>
    </row>
    <row r="11" spans="1:23">
      <c r="A11" s="80">
        <v>46097</v>
      </c>
      <c r="B11" s="56" t="s">
        <v>98</v>
      </c>
      <c r="C11" s="56" t="s">
        <v>63</v>
      </c>
      <c r="D11" s="60">
        <v>27.7</v>
      </c>
      <c r="E11" s="60">
        <v>58.7</v>
      </c>
      <c r="F11" s="60">
        <v>0.36</v>
      </c>
      <c r="G11" s="60">
        <v>237.9</v>
      </c>
      <c r="H11" s="60">
        <v>297</v>
      </c>
      <c r="I11" s="60">
        <v>6.2E-2</v>
      </c>
      <c r="J11" s="75" t="s">
        <v>157</v>
      </c>
    </row>
    <row r="12" spans="1:23">
      <c r="A12" s="81">
        <v>46127</v>
      </c>
      <c r="B12" s="70" t="s">
        <v>98</v>
      </c>
      <c r="C12" s="70" t="s">
        <v>63</v>
      </c>
      <c r="D12" s="63">
        <v>22.1</v>
      </c>
      <c r="E12" s="63">
        <v>61.4</v>
      </c>
      <c r="F12" s="63">
        <v>0.39</v>
      </c>
      <c r="G12" s="63">
        <v>246.7</v>
      </c>
      <c r="H12" s="63">
        <v>232.7</v>
      </c>
      <c r="I12" s="63">
        <v>9.4E-2</v>
      </c>
      <c r="J12" s="72" t="s">
        <v>158</v>
      </c>
    </row>
    <row r="13" spans="1:23">
      <c r="A13" s="80">
        <v>46037</v>
      </c>
      <c r="B13" s="56" t="s">
        <v>103</v>
      </c>
      <c r="C13" s="56" t="s">
        <v>63</v>
      </c>
      <c r="D13" s="60">
        <v>23.5</v>
      </c>
      <c r="E13" s="60">
        <v>57</v>
      </c>
      <c r="F13" s="60">
        <v>0.47</v>
      </c>
      <c r="G13" s="60">
        <v>218.9</v>
      </c>
      <c r="H13" s="60">
        <v>269.3</v>
      </c>
      <c r="I13" s="60">
        <v>5.0999999999999997E-2</v>
      </c>
      <c r="J13" s="75" t="s">
        <v>159</v>
      </c>
    </row>
    <row r="14" spans="1:23">
      <c r="A14" s="81">
        <v>46067</v>
      </c>
      <c r="B14" s="70" t="s">
        <v>103</v>
      </c>
      <c r="C14" s="70" t="s">
        <v>63</v>
      </c>
      <c r="D14" s="63">
        <v>20.2</v>
      </c>
      <c r="E14" s="63">
        <v>53.5</v>
      </c>
      <c r="F14" s="63">
        <v>0.42</v>
      </c>
      <c r="G14" s="63">
        <v>230.3</v>
      </c>
      <c r="H14" s="63">
        <v>251.4</v>
      </c>
      <c r="I14" s="63">
        <v>0.04</v>
      </c>
      <c r="J14" s="72" t="s">
        <v>160</v>
      </c>
    </row>
    <row r="15" spans="1:23">
      <c r="A15" s="80">
        <v>46097</v>
      </c>
      <c r="B15" s="56" t="s">
        <v>103</v>
      </c>
      <c r="C15" s="56" t="s">
        <v>63</v>
      </c>
      <c r="D15" s="60">
        <v>24.6</v>
      </c>
      <c r="E15" s="60">
        <v>48.6</v>
      </c>
      <c r="F15" s="60">
        <v>0.37</v>
      </c>
      <c r="G15" s="60">
        <v>238.9</v>
      </c>
      <c r="H15" s="60">
        <v>273.60000000000002</v>
      </c>
      <c r="I15" s="60">
        <v>0.13200000000000001</v>
      </c>
      <c r="J15" s="75" t="s">
        <v>161</v>
      </c>
    </row>
    <row r="16" spans="1:23">
      <c r="A16" s="81">
        <v>46127</v>
      </c>
      <c r="B16" s="70" t="s">
        <v>103</v>
      </c>
      <c r="C16" s="70" t="s">
        <v>63</v>
      </c>
      <c r="D16" s="63">
        <v>24.4</v>
      </c>
      <c r="E16" s="63">
        <v>59.1</v>
      </c>
      <c r="F16" s="63">
        <v>0.35</v>
      </c>
      <c r="G16" s="63">
        <v>191.7</v>
      </c>
      <c r="H16" s="63">
        <v>262.39999999999998</v>
      </c>
      <c r="I16" s="63">
        <v>4.5999999999999999E-2</v>
      </c>
      <c r="J16" s="72" t="s">
        <v>162</v>
      </c>
    </row>
    <row r="17" spans="1:10">
      <c r="A17" s="80">
        <v>46037</v>
      </c>
      <c r="B17" s="56" t="s">
        <v>108</v>
      </c>
      <c r="C17" s="56" t="s">
        <v>63</v>
      </c>
      <c r="D17" s="60">
        <v>23.6</v>
      </c>
      <c r="E17" s="60">
        <v>51.2</v>
      </c>
      <c r="F17" s="60">
        <v>0.42</v>
      </c>
      <c r="G17" s="60">
        <v>249.3</v>
      </c>
      <c r="H17" s="60">
        <v>214.7</v>
      </c>
      <c r="I17" s="60">
        <v>0.13700000000000001</v>
      </c>
      <c r="J17" s="75" t="s">
        <v>163</v>
      </c>
    </row>
    <row r="18" spans="1:10">
      <c r="A18" s="81">
        <v>46067</v>
      </c>
      <c r="B18" s="70" t="s">
        <v>108</v>
      </c>
      <c r="C18" s="70" t="s">
        <v>63</v>
      </c>
      <c r="D18" s="63">
        <v>25.2</v>
      </c>
      <c r="E18" s="63">
        <v>61.9</v>
      </c>
      <c r="F18" s="63">
        <v>0.36</v>
      </c>
      <c r="G18" s="63">
        <v>229.1</v>
      </c>
      <c r="H18" s="63">
        <v>227.1</v>
      </c>
      <c r="I18" s="63">
        <v>0.127</v>
      </c>
      <c r="J18" s="72" t="s">
        <v>164</v>
      </c>
    </row>
    <row r="19" spans="1:10">
      <c r="A19" s="80">
        <v>46097</v>
      </c>
      <c r="B19" s="56" t="s">
        <v>108</v>
      </c>
      <c r="C19" s="56" t="s">
        <v>63</v>
      </c>
      <c r="D19" s="60">
        <v>23.6</v>
      </c>
      <c r="E19" s="60">
        <v>56.1</v>
      </c>
      <c r="F19" s="60">
        <v>0.47</v>
      </c>
      <c r="G19" s="60">
        <v>184.4</v>
      </c>
      <c r="H19" s="60">
        <v>219.6</v>
      </c>
      <c r="I19" s="60">
        <v>8.8999999999999996E-2</v>
      </c>
      <c r="J19" s="75" t="s">
        <v>165</v>
      </c>
    </row>
    <row r="20" spans="1:10">
      <c r="A20" s="81">
        <v>46127</v>
      </c>
      <c r="B20" s="70" t="s">
        <v>108</v>
      </c>
      <c r="C20" s="70" t="s">
        <v>63</v>
      </c>
      <c r="D20" s="63">
        <v>28.7</v>
      </c>
      <c r="E20" s="63">
        <v>48.3</v>
      </c>
      <c r="F20" s="63">
        <v>0.47</v>
      </c>
      <c r="G20" s="63">
        <v>218.4</v>
      </c>
      <c r="H20" s="63">
        <v>215.8</v>
      </c>
      <c r="I20" s="63">
        <v>9.5000000000000001E-2</v>
      </c>
      <c r="J20" s="72" t="s">
        <v>166</v>
      </c>
    </row>
    <row r="21" spans="1:10">
      <c r="A21" s="80">
        <v>46037</v>
      </c>
      <c r="B21" s="56" t="s">
        <v>43</v>
      </c>
      <c r="C21" s="56" t="s">
        <v>63</v>
      </c>
      <c r="D21" s="60">
        <v>22.6</v>
      </c>
      <c r="E21" s="60">
        <v>51.8</v>
      </c>
      <c r="F21" s="60">
        <v>0.39</v>
      </c>
      <c r="G21" s="60">
        <v>183.2</v>
      </c>
      <c r="H21" s="60">
        <v>267.7</v>
      </c>
      <c r="I21" s="60">
        <v>4.2000000000000003E-2</v>
      </c>
      <c r="J21" s="75" t="s">
        <v>167</v>
      </c>
    </row>
    <row r="22" spans="1:10">
      <c r="A22" s="81">
        <v>46067</v>
      </c>
      <c r="B22" s="70" t="s">
        <v>43</v>
      </c>
      <c r="C22" s="70" t="s">
        <v>63</v>
      </c>
      <c r="D22" s="63">
        <v>27.4</v>
      </c>
      <c r="E22" s="63">
        <v>54.7</v>
      </c>
      <c r="F22" s="63">
        <v>0.38</v>
      </c>
      <c r="G22" s="63">
        <v>216.2</v>
      </c>
      <c r="H22" s="63">
        <v>284.60000000000002</v>
      </c>
      <c r="I22" s="63">
        <v>8.8999999999999996E-2</v>
      </c>
      <c r="J22" s="72" t="s">
        <v>168</v>
      </c>
    </row>
    <row r="23" spans="1:10">
      <c r="A23" s="80">
        <v>46097</v>
      </c>
      <c r="B23" s="56" t="s">
        <v>43</v>
      </c>
      <c r="C23" s="56" t="s">
        <v>63</v>
      </c>
      <c r="D23" s="60">
        <v>22.3</v>
      </c>
      <c r="E23" s="60">
        <v>50.8</v>
      </c>
      <c r="F23" s="60">
        <v>0.38</v>
      </c>
      <c r="G23" s="60">
        <v>192.5</v>
      </c>
      <c r="H23" s="60">
        <v>236</v>
      </c>
      <c r="I23" s="60">
        <v>6.3E-2</v>
      </c>
      <c r="J23" s="75" t="s">
        <v>169</v>
      </c>
    </row>
    <row r="24" spans="1:10">
      <c r="A24" s="81">
        <v>46127</v>
      </c>
      <c r="B24" s="70" t="s">
        <v>43</v>
      </c>
      <c r="C24" s="70" t="s">
        <v>63</v>
      </c>
      <c r="D24" s="63">
        <v>29.8</v>
      </c>
      <c r="E24" s="63">
        <v>54.9</v>
      </c>
      <c r="F24" s="63">
        <v>0.37</v>
      </c>
      <c r="G24" s="63">
        <v>225.6</v>
      </c>
      <c r="H24" s="63">
        <v>235.7</v>
      </c>
      <c r="I24" s="63">
        <v>0.13800000000000001</v>
      </c>
      <c r="J24" s="72" t="s">
        <v>170</v>
      </c>
    </row>
    <row r="25" spans="1:10">
      <c r="A25" s="80">
        <v>46037</v>
      </c>
      <c r="B25" s="56" t="s">
        <v>117</v>
      </c>
      <c r="C25" s="56" t="s">
        <v>63</v>
      </c>
      <c r="D25" s="60">
        <v>27.3</v>
      </c>
      <c r="E25" s="60">
        <v>52.5</v>
      </c>
      <c r="F25" s="60">
        <v>0.37</v>
      </c>
      <c r="G25" s="60">
        <v>247.2</v>
      </c>
      <c r="H25" s="60">
        <v>222.7</v>
      </c>
      <c r="I25" s="60">
        <v>5.1999999999999998E-2</v>
      </c>
      <c r="J25" s="75" t="s">
        <v>151</v>
      </c>
    </row>
    <row r="26" spans="1:10">
      <c r="A26" s="81">
        <v>46067</v>
      </c>
      <c r="B26" s="70" t="s">
        <v>117</v>
      </c>
      <c r="C26" s="70" t="s">
        <v>63</v>
      </c>
      <c r="D26" s="63">
        <v>23.8</v>
      </c>
      <c r="E26" s="63">
        <v>53.7</v>
      </c>
      <c r="F26" s="63">
        <v>0.41</v>
      </c>
      <c r="G26" s="63">
        <v>198.7</v>
      </c>
      <c r="H26" s="63">
        <v>288.39999999999998</v>
      </c>
      <c r="I26" s="63">
        <v>8.7999999999999995E-2</v>
      </c>
      <c r="J26" s="72" t="s">
        <v>152</v>
      </c>
    </row>
    <row r="27" spans="1:10">
      <c r="A27" s="80">
        <v>46097</v>
      </c>
      <c r="B27" s="56" t="s">
        <v>117</v>
      </c>
      <c r="C27" s="56" t="s">
        <v>63</v>
      </c>
      <c r="D27" s="60">
        <v>20.6</v>
      </c>
      <c r="E27" s="60">
        <v>53.4</v>
      </c>
      <c r="F27" s="60">
        <v>0.4</v>
      </c>
      <c r="G27" s="60">
        <v>245.6</v>
      </c>
      <c r="H27" s="60">
        <v>222.6</v>
      </c>
      <c r="I27" s="60">
        <v>0.108</v>
      </c>
      <c r="J27" s="75" t="s">
        <v>153</v>
      </c>
    </row>
    <row r="28" spans="1:10">
      <c r="A28" s="81">
        <v>46127</v>
      </c>
      <c r="B28" s="70" t="s">
        <v>117</v>
      </c>
      <c r="C28" s="70" t="s">
        <v>63</v>
      </c>
      <c r="D28" s="63">
        <v>25</v>
      </c>
      <c r="E28" s="63">
        <v>55.5</v>
      </c>
      <c r="F28" s="63">
        <v>0.36</v>
      </c>
      <c r="G28" s="63">
        <v>186.1</v>
      </c>
      <c r="H28" s="63">
        <v>295.8</v>
      </c>
      <c r="I28" s="63">
        <v>0.11</v>
      </c>
      <c r="J28" s="72" t="s">
        <v>154</v>
      </c>
    </row>
    <row r="29" spans="1:10">
      <c r="A29" s="80">
        <v>46037</v>
      </c>
      <c r="B29" s="56" t="s">
        <v>120</v>
      </c>
      <c r="C29" s="56" t="s">
        <v>63</v>
      </c>
      <c r="D29" s="60">
        <v>23.1</v>
      </c>
      <c r="E29" s="60">
        <v>56.4</v>
      </c>
      <c r="F29" s="60">
        <v>0.44</v>
      </c>
      <c r="G29" s="60">
        <v>259.8</v>
      </c>
      <c r="H29" s="60">
        <v>291.5</v>
      </c>
      <c r="I29" s="60">
        <v>3.5999999999999997E-2</v>
      </c>
      <c r="J29" s="75" t="s">
        <v>155</v>
      </c>
    </row>
    <row r="30" spans="1:10">
      <c r="A30" s="81">
        <v>46067</v>
      </c>
      <c r="B30" s="70" t="s">
        <v>120</v>
      </c>
      <c r="C30" s="70" t="s">
        <v>63</v>
      </c>
      <c r="D30" s="63">
        <v>22.6</v>
      </c>
      <c r="E30" s="63">
        <v>52.4</v>
      </c>
      <c r="F30" s="63">
        <v>0.39</v>
      </c>
      <c r="G30" s="63">
        <v>227.8</v>
      </c>
      <c r="H30" s="63">
        <v>214.8</v>
      </c>
      <c r="I30" s="63">
        <v>8.7999999999999995E-2</v>
      </c>
      <c r="J30" s="72" t="s">
        <v>156</v>
      </c>
    </row>
    <row r="31" spans="1:10">
      <c r="A31" s="80">
        <v>46097</v>
      </c>
      <c r="B31" s="56" t="s">
        <v>120</v>
      </c>
      <c r="C31" s="56" t="s">
        <v>63</v>
      </c>
      <c r="D31" s="60">
        <v>23.2</v>
      </c>
      <c r="E31" s="60">
        <v>60.7</v>
      </c>
      <c r="F31" s="60">
        <v>0.4</v>
      </c>
      <c r="G31" s="60">
        <v>259.60000000000002</v>
      </c>
      <c r="H31" s="60">
        <v>276.7</v>
      </c>
      <c r="I31" s="60">
        <v>2.3E-2</v>
      </c>
      <c r="J31" s="75" t="s">
        <v>157</v>
      </c>
    </row>
    <row r="32" spans="1:10">
      <c r="A32" s="81">
        <v>46127</v>
      </c>
      <c r="B32" s="70" t="s">
        <v>120</v>
      </c>
      <c r="C32" s="70" t="s">
        <v>63</v>
      </c>
      <c r="D32" s="63">
        <v>25.5</v>
      </c>
      <c r="E32" s="63">
        <v>49.8</v>
      </c>
      <c r="F32" s="63">
        <v>0.39</v>
      </c>
      <c r="G32" s="63">
        <v>244.3</v>
      </c>
      <c r="H32" s="63">
        <v>260.2</v>
      </c>
      <c r="I32" s="63">
        <v>8.1000000000000003E-2</v>
      </c>
      <c r="J32" s="72" t="s">
        <v>158</v>
      </c>
    </row>
    <row r="33" spans="1:10">
      <c r="A33" s="80">
        <v>46037</v>
      </c>
      <c r="B33" s="56" t="s">
        <v>123</v>
      </c>
      <c r="C33" s="56" t="s">
        <v>63</v>
      </c>
      <c r="D33" s="60">
        <v>22.6</v>
      </c>
      <c r="E33" s="60">
        <v>53.2</v>
      </c>
      <c r="F33" s="60">
        <v>0.33</v>
      </c>
      <c r="G33" s="60">
        <v>209.9</v>
      </c>
      <c r="H33" s="60">
        <v>246.3</v>
      </c>
      <c r="I33" s="60">
        <v>0.13500000000000001</v>
      </c>
      <c r="J33" s="75" t="s">
        <v>159</v>
      </c>
    </row>
    <row r="34" spans="1:10">
      <c r="A34" s="81">
        <v>46067</v>
      </c>
      <c r="B34" s="70" t="s">
        <v>123</v>
      </c>
      <c r="C34" s="70" t="s">
        <v>63</v>
      </c>
      <c r="D34" s="63">
        <v>26.5</v>
      </c>
      <c r="E34" s="63">
        <v>49.8</v>
      </c>
      <c r="F34" s="63">
        <v>0.37</v>
      </c>
      <c r="G34" s="63">
        <v>227.2</v>
      </c>
      <c r="H34" s="63">
        <v>268</v>
      </c>
      <c r="I34" s="63">
        <v>0.13600000000000001</v>
      </c>
      <c r="J34" s="72" t="s">
        <v>160</v>
      </c>
    </row>
    <row r="35" spans="1:10">
      <c r="A35" s="80">
        <v>46097</v>
      </c>
      <c r="B35" s="56" t="s">
        <v>123</v>
      </c>
      <c r="C35" s="56" t="s">
        <v>63</v>
      </c>
      <c r="D35" s="60">
        <v>23.8</v>
      </c>
      <c r="E35" s="60">
        <v>59.1</v>
      </c>
      <c r="F35" s="60">
        <v>0.35</v>
      </c>
      <c r="G35" s="60">
        <v>231.1</v>
      </c>
      <c r="H35" s="60">
        <v>228.2</v>
      </c>
      <c r="I35" s="60">
        <v>0.11</v>
      </c>
      <c r="J35" s="75" t="s">
        <v>161</v>
      </c>
    </row>
    <row r="36" spans="1:10">
      <c r="A36" s="81">
        <v>46127</v>
      </c>
      <c r="B36" s="70" t="s">
        <v>123</v>
      </c>
      <c r="C36" s="70" t="s">
        <v>63</v>
      </c>
      <c r="D36" s="63">
        <v>19</v>
      </c>
      <c r="E36" s="63">
        <v>57.5</v>
      </c>
      <c r="F36" s="63">
        <v>0.43</v>
      </c>
      <c r="G36" s="63">
        <v>191.2</v>
      </c>
      <c r="H36" s="63">
        <v>234.1</v>
      </c>
      <c r="I36" s="63">
        <v>0.127</v>
      </c>
      <c r="J36" s="72" t="s">
        <v>162</v>
      </c>
    </row>
    <row r="37" spans="1:10">
      <c r="A37" s="80">
        <v>46037</v>
      </c>
      <c r="B37" s="56" t="s">
        <v>126</v>
      </c>
      <c r="C37" s="56" t="s">
        <v>63</v>
      </c>
      <c r="D37" s="60">
        <v>25.1</v>
      </c>
      <c r="E37" s="60">
        <v>60.5</v>
      </c>
      <c r="F37" s="60">
        <v>0.42</v>
      </c>
      <c r="G37" s="60">
        <v>229</v>
      </c>
      <c r="H37" s="60">
        <v>245.4</v>
      </c>
      <c r="I37" s="60">
        <v>0.13600000000000001</v>
      </c>
      <c r="J37" s="75" t="s">
        <v>163</v>
      </c>
    </row>
    <row r="38" spans="1:10">
      <c r="A38" s="81">
        <v>46067</v>
      </c>
      <c r="B38" s="70" t="s">
        <v>126</v>
      </c>
      <c r="C38" s="70" t="s">
        <v>63</v>
      </c>
      <c r="D38" s="63">
        <v>19.899999999999999</v>
      </c>
      <c r="E38" s="63">
        <v>52.8</v>
      </c>
      <c r="F38" s="63">
        <v>0.45</v>
      </c>
      <c r="G38" s="63">
        <v>214.3</v>
      </c>
      <c r="H38" s="63">
        <v>260.3</v>
      </c>
      <c r="I38" s="63">
        <v>2.3E-2</v>
      </c>
      <c r="J38" s="72" t="s">
        <v>164</v>
      </c>
    </row>
    <row r="39" spans="1:10">
      <c r="A39" s="80">
        <v>46097</v>
      </c>
      <c r="B39" s="56" t="s">
        <v>126</v>
      </c>
      <c r="C39" s="56" t="s">
        <v>63</v>
      </c>
      <c r="D39" s="60">
        <v>18.8</v>
      </c>
      <c r="E39" s="60">
        <v>50.9</v>
      </c>
      <c r="F39" s="60">
        <v>0.43</v>
      </c>
      <c r="G39" s="60">
        <v>225.4</v>
      </c>
      <c r="H39" s="60">
        <v>279.2</v>
      </c>
      <c r="I39" s="60">
        <v>0.11799999999999999</v>
      </c>
      <c r="J39" s="75" t="s">
        <v>165</v>
      </c>
    </row>
    <row r="40" spans="1:10">
      <c r="A40" s="81">
        <v>46127</v>
      </c>
      <c r="B40" s="70" t="s">
        <v>126</v>
      </c>
      <c r="C40" s="70" t="s">
        <v>63</v>
      </c>
      <c r="D40" s="63">
        <v>26.8</v>
      </c>
      <c r="E40" s="63">
        <v>53.7</v>
      </c>
      <c r="F40" s="63">
        <v>0.44</v>
      </c>
      <c r="G40" s="63">
        <v>216.7</v>
      </c>
      <c r="H40" s="63">
        <v>228.6</v>
      </c>
      <c r="I40" s="63">
        <v>2.1000000000000001E-2</v>
      </c>
      <c r="J40" s="72" t="s">
        <v>166</v>
      </c>
    </row>
    <row r="41" spans="1:10">
      <c r="A41" s="80">
        <v>46037</v>
      </c>
      <c r="B41" s="56" t="s">
        <v>129</v>
      </c>
      <c r="C41" s="56" t="s">
        <v>63</v>
      </c>
      <c r="D41" s="60">
        <v>23.8</v>
      </c>
      <c r="E41" s="60">
        <v>51</v>
      </c>
      <c r="F41" s="60">
        <v>0.47</v>
      </c>
      <c r="G41" s="60">
        <v>217</v>
      </c>
      <c r="H41" s="60">
        <v>269.3</v>
      </c>
      <c r="I41" s="60">
        <v>8.1000000000000003E-2</v>
      </c>
      <c r="J41" s="75" t="s">
        <v>167</v>
      </c>
    </row>
    <row r="42" spans="1:10">
      <c r="A42" s="81">
        <v>46067</v>
      </c>
      <c r="B42" s="70" t="s">
        <v>129</v>
      </c>
      <c r="C42" s="70" t="s">
        <v>63</v>
      </c>
      <c r="D42" s="63">
        <v>19.8</v>
      </c>
      <c r="E42" s="63">
        <v>50.7</v>
      </c>
      <c r="F42" s="63">
        <v>0.32</v>
      </c>
      <c r="G42" s="63">
        <v>254.7</v>
      </c>
      <c r="H42" s="63">
        <v>236.2</v>
      </c>
      <c r="I42" s="63">
        <v>5.8999999999999997E-2</v>
      </c>
      <c r="J42" s="72" t="s">
        <v>168</v>
      </c>
    </row>
    <row r="43" spans="1:10">
      <c r="A43" s="80">
        <v>46097</v>
      </c>
      <c r="B43" s="56" t="s">
        <v>129</v>
      </c>
      <c r="C43" s="56" t="s">
        <v>63</v>
      </c>
      <c r="D43" s="60">
        <v>26</v>
      </c>
      <c r="E43" s="60">
        <v>53</v>
      </c>
      <c r="F43" s="60">
        <v>0.37</v>
      </c>
      <c r="G43" s="60">
        <v>235.9</v>
      </c>
      <c r="H43" s="60">
        <v>255.9</v>
      </c>
      <c r="I43" s="60">
        <v>0.10299999999999999</v>
      </c>
      <c r="J43" s="75" t="s">
        <v>169</v>
      </c>
    </row>
    <row r="44" spans="1:10">
      <c r="A44" s="81">
        <v>46127</v>
      </c>
      <c r="B44" s="70" t="s">
        <v>129</v>
      </c>
      <c r="C44" s="70" t="s">
        <v>63</v>
      </c>
      <c r="D44" s="63">
        <v>20.399999999999999</v>
      </c>
      <c r="E44" s="63">
        <v>58.2</v>
      </c>
      <c r="F44" s="63">
        <v>0.32</v>
      </c>
      <c r="G44" s="63">
        <v>213.1</v>
      </c>
      <c r="H44" s="63">
        <v>287.39999999999998</v>
      </c>
      <c r="I44" s="63">
        <v>0.10100000000000001</v>
      </c>
      <c r="J44" s="72" t="s">
        <v>170</v>
      </c>
    </row>
    <row r="45" spans="1:10">
      <c r="A45" s="80">
        <v>46037</v>
      </c>
      <c r="B45" s="56" t="s">
        <v>132</v>
      </c>
      <c r="C45" s="56" t="s">
        <v>63</v>
      </c>
      <c r="D45" s="60">
        <v>20.100000000000001</v>
      </c>
      <c r="E45" s="60">
        <v>60</v>
      </c>
      <c r="F45" s="60">
        <v>0.38</v>
      </c>
      <c r="G45" s="60">
        <v>233.6</v>
      </c>
      <c r="H45" s="60">
        <v>219.4</v>
      </c>
      <c r="I45" s="60">
        <v>4.9000000000000002E-2</v>
      </c>
      <c r="J45" s="75" t="s">
        <v>151</v>
      </c>
    </row>
    <row r="46" spans="1:10">
      <c r="A46" s="81">
        <v>46067</v>
      </c>
      <c r="B46" s="70" t="s">
        <v>132</v>
      </c>
      <c r="C46" s="70" t="s">
        <v>63</v>
      </c>
      <c r="D46" s="63">
        <v>23.7</v>
      </c>
      <c r="E46" s="63">
        <v>52.7</v>
      </c>
      <c r="F46" s="63">
        <v>0.46</v>
      </c>
      <c r="G46" s="63">
        <v>206.6</v>
      </c>
      <c r="H46" s="63">
        <v>242.9</v>
      </c>
      <c r="I46" s="63">
        <v>6.8000000000000005E-2</v>
      </c>
      <c r="J46" s="72" t="s">
        <v>152</v>
      </c>
    </row>
    <row r="47" spans="1:10">
      <c r="A47" s="80">
        <v>46097</v>
      </c>
      <c r="B47" s="56" t="s">
        <v>132</v>
      </c>
      <c r="C47" s="56" t="s">
        <v>63</v>
      </c>
      <c r="D47" s="60">
        <v>25.6</v>
      </c>
      <c r="E47" s="60">
        <v>52.1</v>
      </c>
      <c r="F47" s="60">
        <v>0.45</v>
      </c>
      <c r="G47" s="60">
        <v>239.2</v>
      </c>
      <c r="H47" s="60">
        <v>259.10000000000002</v>
      </c>
      <c r="I47" s="60">
        <v>5.0999999999999997E-2</v>
      </c>
      <c r="J47" s="75" t="s">
        <v>153</v>
      </c>
    </row>
    <row r="48" spans="1:10">
      <c r="A48" s="81">
        <v>46127</v>
      </c>
      <c r="B48" s="70" t="s">
        <v>132</v>
      </c>
      <c r="C48" s="70" t="s">
        <v>63</v>
      </c>
      <c r="D48" s="63">
        <v>29.6</v>
      </c>
      <c r="E48" s="63">
        <v>54.1</v>
      </c>
      <c r="F48" s="63">
        <v>0.39</v>
      </c>
      <c r="G48" s="63">
        <v>187.8</v>
      </c>
      <c r="H48" s="63">
        <v>230.8</v>
      </c>
      <c r="I48" s="63">
        <v>0.114</v>
      </c>
      <c r="J48" s="72" t="s">
        <v>154</v>
      </c>
    </row>
    <row r="49" spans="1:10">
      <c r="A49" s="80">
        <v>46037</v>
      </c>
      <c r="B49" s="56" t="s">
        <v>135</v>
      </c>
      <c r="C49" s="56" t="s">
        <v>63</v>
      </c>
      <c r="D49" s="60">
        <v>26</v>
      </c>
      <c r="E49" s="60">
        <v>52.2</v>
      </c>
      <c r="F49" s="60">
        <v>0.36</v>
      </c>
      <c r="G49" s="60">
        <v>251.1</v>
      </c>
      <c r="H49" s="60">
        <v>248</v>
      </c>
      <c r="I49" s="60">
        <v>2.5999999999999999E-2</v>
      </c>
      <c r="J49" s="75" t="s">
        <v>155</v>
      </c>
    </row>
    <row r="50" spans="1:10">
      <c r="A50" s="81">
        <v>46067</v>
      </c>
      <c r="B50" s="70" t="s">
        <v>135</v>
      </c>
      <c r="C50" s="70" t="s">
        <v>63</v>
      </c>
      <c r="D50" s="63">
        <v>27</v>
      </c>
      <c r="E50" s="63">
        <v>59</v>
      </c>
      <c r="F50" s="63">
        <v>0.41</v>
      </c>
      <c r="G50" s="63">
        <v>215.1</v>
      </c>
      <c r="H50" s="63">
        <v>296.39999999999998</v>
      </c>
      <c r="I50" s="63">
        <v>0.05</v>
      </c>
      <c r="J50" s="72" t="s">
        <v>156</v>
      </c>
    </row>
    <row r="51" spans="1:10">
      <c r="A51" s="80">
        <v>46097</v>
      </c>
      <c r="B51" s="56" t="s">
        <v>135</v>
      </c>
      <c r="C51" s="56" t="s">
        <v>63</v>
      </c>
      <c r="D51" s="60">
        <v>26.2</v>
      </c>
      <c r="E51" s="60">
        <v>55.2</v>
      </c>
      <c r="F51" s="60">
        <v>0.35</v>
      </c>
      <c r="G51" s="60">
        <v>220.4</v>
      </c>
      <c r="H51" s="60">
        <v>216.1</v>
      </c>
      <c r="I51" s="60">
        <v>0.109</v>
      </c>
      <c r="J51" s="75" t="s">
        <v>157</v>
      </c>
    </row>
    <row r="52" spans="1:10">
      <c r="A52" s="81">
        <v>46127</v>
      </c>
      <c r="B52" s="70" t="s">
        <v>135</v>
      </c>
      <c r="C52" s="70" t="s">
        <v>63</v>
      </c>
      <c r="D52" s="63">
        <v>22.9</v>
      </c>
      <c r="E52" s="63">
        <v>48.6</v>
      </c>
      <c r="F52" s="63">
        <v>0.44</v>
      </c>
      <c r="G52" s="63">
        <v>200.3</v>
      </c>
      <c r="H52" s="63">
        <v>267.8</v>
      </c>
      <c r="I52" s="63">
        <v>0.13700000000000001</v>
      </c>
      <c r="J52" s="72" t="s">
        <v>158</v>
      </c>
    </row>
    <row r="53" spans="1:10">
      <c r="A53" s="80">
        <v>46037</v>
      </c>
      <c r="B53" s="56" t="s">
        <v>138</v>
      </c>
      <c r="C53" s="56" t="s">
        <v>63</v>
      </c>
      <c r="D53" s="60">
        <v>20.100000000000001</v>
      </c>
      <c r="E53" s="60">
        <v>49.2</v>
      </c>
      <c r="F53" s="60">
        <v>0.4</v>
      </c>
      <c r="G53" s="60">
        <v>193</v>
      </c>
      <c r="H53" s="60">
        <v>219</v>
      </c>
      <c r="I53" s="60">
        <v>6.6000000000000003E-2</v>
      </c>
      <c r="J53" s="75" t="s">
        <v>159</v>
      </c>
    </row>
    <row r="54" spans="1:10">
      <c r="A54" s="81">
        <v>46067</v>
      </c>
      <c r="B54" s="70" t="s">
        <v>138</v>
      </c>
      <c r="C54" s="70" t="s">
        <v>63</v>
      </c>
      <c r="D54" s="63">
        <v>27.4</v>
      </c>
      <c r="E54" s="63">
        <v>54.5</v>
      </c>
      <c r="F54" s="63">
        <v>0.34</v>
      </c>
      <c r="G54" s="63">
        <v>223.1</v>
      </c>
      <c r="H54" s="63">
        <v>268.39999999999998</v>
      </c>
      <c r="I54" s="63">
        <v>8.6999999999999994E-2</v>
      </c>
      <c r="J54" s="72" t="s">
        <v>160</v>
      </c>
    </row>
    <row r="55" spans="1:10">
      <c r="A55" s="80">
        <v>46097</v>
      </c>
      <c r="B55" s="56" t="s">
        <v>138</v>
      </c>
      <c r="C55" s="56" t="s">
        <v>63</v>
      </c>
      <c r="D55" s="60">
        <v>25.7</v>
      </c>
      <c r="E55" s="60">
        <v>55.8</v>
      </c>
      <c r="F55" s="60">
        <v>0.32</v>
      </c>
      <c r="G55" s="60">
        <v>205.7</v>
      </c>
      <c r="H55" s="60">
        <v>210.9</v>
      </c>
      <c r="I55" s="60">
        <v>0.129</v>
      </c>
      <c r="J55" s="75" t="s">
        <v>161</v>
      </c>
    </row>
    <row r="56" spans="1:10">
      <c r="A56" s="81">
        <v>46127</v>
      </c>
      <c r="B56" s="70" t="s">
        <v>138</v>
      </c>
      <c r="C56" s="70" t="s">
        <v>63</v>
      </c>
      <c r="D56" s="63">
        <v>27.2</v>
      </c>
      <c r="E56" s="63">
        <v>52.2</v>
      </c>
      <c r="F56" s="63">
        <v>0.34</v>
      </c>
      <c r="G56" s="63">
        <v>208.2</v>
      </c>
      <c r="H56" s="63">
        <v>243</v>
      </c>
      <c r="I56" s="63">
        <v>4.4999999999999998E-2</v>
      </c>
      <c r="J56" s="72" t="s">
        <v>162</v>
      </c>
    </row>
    <row r="57" spans="1:10">
      <c r="A57" s="80">
        <v>46037</v>
      </c>
      <c r="B57" s="56" t="s">
        <v>141</v>
      </c>
      <c r="C57" s="56" t="s">
        <v>63</v>
      </c>
      <c r="D57" s="60">
        <v>23.4</v>
      </c>
      <c r="E57" s="60">
        <v>49.7</v>
      </c>
      <c r="F57" s="60">
        <v>0.34</v>
      </c>
      <c r="G57" s="60">
        <v>250.4</v>
      </c>
      <c r="H57" s="60">
        <v>257.89999999999998</v>
      </c>
      <c r="I57" s="60">
        <v>0.105</v>
      </c>
      <c r="J57" s="75" t="s">
        <v>163</v>
      </c>
    </row>
    <row r="58" spans="1:10">
      <c r="A58" s="81">
        <v>46067</v>
      </c>
      <c r="B58" s="70" t="s">
        <v>141</v>
      </c>
      <c r="C58" s="70" t="s">
        <v>63</v>
      </c>
      <c r="D58" s="63">
        <v>26.3</v>
      </c>
      <c r="E58" s="63">
        <v>60.8</v>
      </c>
      <c r="F58" s="63">
        <v>0.4</v>
      </c>
      <c r="G58" s="63">
        <v>220.3</v>
      </c>
      <c r="H58" s="63">
        <v>230.1</v>
      </c>
      <c r="I58" s="63">
        <v>0.12</v>
      </c>
      <c r="J58" s="72" t="s">
        <v>164</v>
      </c>
    </row>
    <row r="59" spans="1:10">
      <c r="A59" s="80">
        <v>46097</v>
      </c>
      <c r="B59" s="56" t="s">
        <v>141</v>
      </c>
      <c r="C59" s="56" t="s">
        <v>63</v>
      </c>
      <c r="D59" s="60">
        <v>24</v>
      </c>
      <c r="E59" s="60">
        <v>49.9</v>
      </c>
      <c r="F59" s="60">
        <v>0.38</v>
      </c>
      <c r="G59" s="60">
        <v>220.4</v>
      </c>
      <c r="H59" s="60">
        <v>258</v>
      </c>
      <c r="I59" s="60">
        <v>0.11899999999999999</v>
      </c>
      <c r="J59" s="75" t="s">
        <v>165</v>
      </c>
    </row>
    <row r="60" spans="1:10">
      <c r="A60" s="81">
        <v>46127</v>
      </c>
      <c r="B60" s="70" t="s">
        <v>141</v>
      </c>
      <c r="C60" s="70" t="s">
        <v>63</v>
      </c>
      <c r="D60" s="63">
        <v>26.1</v>
      </c>
      <c r="E60" s="63">
        <v>56.6</v>
      </c>
      <c r="F60" s="63">
        <v>0.35</v>
      </c>
      <c r="G60" s="63">
        <v>197.3</v>
      </c>
      <c r="H60" s="63">
        <v>283.7</v>
      </c>
      <c r="I60" s="63">
        <v>0.10299999999999999</v>
      </c>
      <c r="J60" s="72" t="s">
        <v>166</v>
      </c>
    </row>
    <row r="61" spans="1:10">
      <c r="A61" s="80">
        <v>46037</v>
      </c>
      <c r="B61" s="56" t="s">
        <v>144</v>
      </c>
      <c r="C61" s="56" t="s">
        <v>63</v>
      </c>
      <c r="D61" s="60">
        <v>25.2</v>
      </c>
      <c r="E61" s="60">
        <v>56.4</v>
      </c>
      <c r="F61" s="60">
        <v>0.48</v>
      </c>
      <c r="G61" s="60">
        <v>209.9</v>
      </c>
      <c r="H61" s="60">
        <v>244.5</v>
      </c>
      <c r="I61" s="60">
        <v>0.113</v>
      </c>
      <c r="J61" s="75" t="s">
        <v>167</v>
      </c>
    </row>
    <row r="62" spans="1:10">
      <c r="A62" s="81">
        <v>46067</v>
      </c>
      <c r="B62" s="70" t="s">
        <v>144</v>
      </c>
      <c r="C62" s="70" t="s">
        <v>63</v>
      </c>
      <c r="D62" s="63">
        <v>27.6</v>
      </c>
      <c r="E62" s="63">
        <v>49</v>
      </c>
      <c r="F62" s="63">
        <v>0.45</v>
      </c>
      <c r="G62" s="63">
        <v>203.1</v>
      </c>
      <c r="H62" s="63">
        <v>216.1</v>
      </c>
      <c r="I62" s="63">
        <v>0.11</v>
      </c>
      <c r="J62" s="72" t="s">
        <v>168</v>
      </c>
    </row>
    <row r="63" spans="1:10">
      <c r="A63" s="80">
        <v>46097</v>
      </c>
      <c r="B63" s="56" t="s">
        <v>144</v>
      </c>
      <c r="C63" s="56" t="s">
        <v>63</v>
      </c>
      <c r="D63" s="60">
        <v>28</v>
      </c>
      <c r="E63" s="60">
        <v>56.7</v>
      </c>
      <c r="F63" s="60">
        <v>0.37</v>
      </c>
      <c r="G63" s="60">
        <v>236.4</v>
      </c>
      <c r="H63" s="60">
        <v>227.3</v>
      </c>
      <c r="I63" s="60">
        <v>2.1000000000000001E-2</v>
      </c>
      <c r="J63" s="75" t="s">
        <v>169</v>
      </c>
    </row>
    <row r="64" spans="1:10">
      <c r="A64" s="81">
        <v>46127</v>
      </c>
      <c r="B64" s="70" t="s">
        <v>144</v>
      </c>
      <c r="C64" s="70" t="s">
        <v>63</v>
      </c>
      <c r="D64" s="63">
        <v>27.4</v>
      </c>
      <c r="E64" s="63">
        <v>58.5</v>
      </c>
      <c r="F64" s="63">
        <v>0.48</v>
      </c>
      <c r="G64" s="63">
        <v>205.2</v>
      </c>
      <c r="H64" s="63">
        <v>264.39999999999998</v>
      </c>
      <c r="I64" s="63">
        <v>0.127</v>
      </c>
      <c r="J64" s="72" t="s">
        <v>170</v>
      </c>
    </row>
    <row r="65" spans="1:10">
      <c r="A65" s="80"/>
      <c r="B65" s="56"/>
      <c r="C65" s="56"/>
      <c r="D65" s="60"/>
      <c r="E65" s="60"/>
      <c r="F65" s="60"/>
      <c r="G65" s="60"/>
      <c r="H65" s="60"/>
      <c r="I65" s="60"/>
      <c r="J65" s="56"/>
    </row>
    <row r="66" spans="1:10">
      <c r="A66" s="81"/>
      <c r="B66" s="70"/>
      <c r="C66" s="70"/>
      <c r="D66" s="63"/>
      <c r="E66" s="63"/>
      <c r="F66" s="63"/>
      <c r="G66" s="63"/>
      <c r="H66" s="63"/>
      <c r="I66" s="63"/>
      <c r="J66" s="70"/>
    </row>
    <row r="67" spans="1:10">
      <c r="A67" s="80"/>
      <c r="B67" s="56"/>
      <c r="C67" s="56"/>
      <c r="D67" s="60"/>
      <c r="E67" s="60"/>
      <c r="F67" s="60"/>
      <c r="G67" s="60"/>
      <c r="H67" s="60"/>
      <c r="I67" s="60"/>
      <c r="J67" s="56"/>
    </row>
    <row r="68" spans="1:10">
      <c r="A68" s="81"/>
      <c r="B68" s="70"/>
      <c r="C68" s="70"/>
      <c r="D68" s="63"/>
      <c r="E68" s="63"/>
      <c r="F68" s="63"/>
      <c r="G68" s="63"/>
      <c r="H68" s="63"/>
      <c r="I68" s="63"/>
      <c r="J68" s="70"/>
    </row>
    <row r="69" spans="1:10">
      <c r="A69" s="80"/>
      <c r="B69" s="56"/>
      <c r="C69" s="56"/>
      <c r="D69" s="60"/>
      <c r="E69" s="60"/>
      <c r="F69" s="60"/>
      <c r="G69" s="60"/>
      <c r="H69" s="60"/>
      <c r="I69" s="60"/>
      <c r="J69" s="56"/>
    </row>
    <row r="70" spans="1:10">
      <c r="A70" s="81"/>
      <c r="B70" s="70"/>
      <c r="C70" s="70"/>
      <c r="D70" s="63"/>
      <c r="E70" s="63"/>
      <c r="F70" s="63"/>
      <c r="G70" s="63"/>
      <c r="H70" s="63"/>
      <c r="I70" s="63"/>
      <c r="J70" s="70"/>
    </row>
    <row r="71" spans="1:10">
      <c r="A71" s="80"/>
      <c r="B71" s="56"/>
      <c r="C71" s="56"/>
      <c r="D71" s="60"/>
      <c r="E71" s="60"/>
      <c r="F71" s="60"/>
      <c r="G71" s="60"/>
      <c r="H71" s="60"/>
      <c r="I71" s="60"/>
      <c r="J71" s="56"/>
    </row>
    <row r="72" spans="1:10">
      <c r="A72" s="81"/>
      <c r="B72" s="70"/>
      <c r="C72" s="70"/>
      <c r="D72" s="63"/>
      <c r="E72" s="63"/>
      <c r="F72" s="63"/>
      <c r="G72" s="63"/>
      <c r="H72" s="63"/>
      <c r="I72" s="63"/>
      <c r="J72" s="70"/>
    </row>
    <row r="73" spans="1:10">
      <c r="A73" s="80"/>
      <c r="B73" s="56"/>
      <c r="C73" s="56"/>
      <c r="D73" s="60"/>
      <c r="E73" s="60"/>
      <c r="F73" s="60"/>
      <c r="G73" s="60"/>
      <c r="H73" s="60"/>
      <c r="I73" s="60"/>
      <c r="J73" s="56"/>
    </row>
    <row r="74" spans="1:10">
      <c r="A74" s="81"/>
      <c r="B74" s="70"/>
      <c r="C74" s="70"/>
      <c r="D74" s="63"/>
      <c r="E74" s="63"/>
      <c r="F74" s="63"/>
      <c r="G74" s="63"/>
      <c r="H74" s="63"/>
      <c r="I74" s="63"/>
      <c r="J74" s="70"/>
    </row>
    <row r="75" spans="1:10">
      <c r="A75" s="80"/>
      <c r="B75" s="56"/>
      <c r="C75" s="56"/>
      <c r="D75" s="60"/>
      <c r="E75" s="60"/>
      <c r="F75" s="60"/>
      <c r="G75" s="60"/>
      <c r="H75" s="60"/>
      <c r="I75" s="60"/>
      <c r="J75" s="56"/>
    </row>
    <row r="76" spans="1:10">
      <c r="A76" s="81"/>
      <c r="B76" s="70"/>
      <c r="C76" s="70"/>
      <c r="D76" s="63"/>
      <c r="E76" s="63"/>
      <c r="F76" s="63"/>
      <c r="G76" s="63"/>
      <c r="H76" s="63"/>
      <c r="I76" s="63"/>
      <c r="J76" s="70"/>
    </row>
    <row r="77" spans="1:10">
      <c r="A77" s="80"/>
      <c r="B77" s="56"/>
      <c r="C77" s="56"/>
      <c r="D77" s="60"/>
      <c r="E77" s="60"/>
      <c r="F77" s="60"/>
      <c r="G77" s="60"/>
      <c r="H77" s="60"/>
      <c r="I77" s="60"/>
      <c r="J77" s="56"/>
    </row>
    <row r="78" spans="1:10">
      <c r="A78" s="81"/>
      <c r="B78" s="70"/>
      <c r="C78" s="70"/>
      <c r="D78" s="63"/>
      <c r="E78" s="63"/>
      <c r="F78" s="63"/>
      <c r="G78" s="63"/>
      <c r="H78" s="63"/>
      <c r="I78" s="63"/>
      <c r="J78" s="70"/>
    </row>
    <row r="79" spans="1:10">
      <c r="A79" s="80"/>
      <c r="B79" s="56"/>
      <c r="C79" s="56"/>
      <c r="D79" s="60"/>
      <c r="E79" s="60"/>
      <c r="F79" s="60"/>
      <c r="G79" s="60"/>
      <c r="H79" s="60"/>
      <c r="I79" s="60"/>
      <c r="J79" s="56"/>
    </row>
    <row r="80" spans="1:10">
      <c r="A80" s="81"/>
      <c r="B80" s="70"/>
      <c r="C80" s="70"/>
      <c r="D80" s="63"/>
      <c r="E80" s="63"/>
      <c r="F80" s="63"/>
      <c r="G80" s="63"/>
      <c r="H80" s="63"/>
      <c r="I80" s="63"/>
      <c r="J80" s="70"/>
    </row>
    <row r="81" spans="1:10">
      <c r="A81" s="80"/>
      <c r="B81" s="56"/>
      <c r="C81" s="56"/>
      <c r="D81" s="60"/>
      <c r="E81" s="60"/>
      <c r="F81" s="60"/>
      <c r="G81" s="60"/>
      <c r="H81" s="60"/>
      <c r="I81" s="60"/>
      <c r="J81" s="56"/>
    </row>
    <row r="82" spans="1:10">
      <c r="A82" s="81"/>
      <c r="B82" s="70"/>
      <c r="C82" s="70"/>
      <c r="D82" s="63"/>
      <c r="E82" s="63"/>
      <c r="F82" s="63"/>
      <c r="G82" s="63"/>
      <c r="H82" s="63"/>
      <c r="I82" s="63"/>
      <c r="J82" s="70"/>
    </row>
    <row r="83" spans="1:10">
      <c r="A83" s="80"/>
      <c r="B83" s="56"/>
      <c r="C83" s="56"/>
      <c r="D83" s="60"/>
      <c r="E83" s="60"/>
      <c r="F83" s="60"/>
      <c r="G83" s="60"/>
      <c r="H83" s="60"/>
      <c r="I83" s="60"/>
      <c r="J83" s="56"/>
    </row>
    <row r="84" spans="1:10">
      <c r="A84" s="81"/>
      <c r="B84" s="70"/>
      <c r="C84" s="70"/>
      <c r="D84" s="63"/>
      <c r="E84" s="63"/>
      <c r="F84" s="63"/>
      <c r="G84" s="63"/>
      <c r="H84" s="63"/>
      <c r="I84" s="63"/>
      <c r="J84" s="70"/>
    </row>
    <row r="85" spans="1:10">
      <c r="A85" s="80"/>
      <c r="B85" s="56"/>
      <c r="C85" s="56"/>
      <c r="D85" s="60"/>
      <c r="E85" s="60"/>
      <c r="F85" s="60"/>
      <c r="G85" s="60"/>
      <c r="H85" s="60"/>
      <c r="I85" s="60"/>
      <c r="J85" s="56"/>
    </row>
    <row r="86" spans="1:10">
      <c r="A86" s="81"/>
      <c r="B86" s="70"/>
      <c r="C86" s="70"/>
      <c r="D86" s="63"/>
      <c r="E86" s="63"/>
      <c r="F86" s="63"/>
      <c r="G86" s="63"/>
      <c r="H86" s="63"/>
      <c r="I86" s="63"/>
      <c r="J86" s="70"/>
    </row>
    <row r="87" spans="1:10">
      <c r="A87" s="80"/>
      <c r="B87" s="56"/>
      <c r="C87" s="56"/>
      <c r="D87" s="60"/>
      <c r="E87" s="60"/>
      <c r="F87" s="60"/>
      <c r="G87" s="60"/>
      <c r="H87" s="60"/>
      <c r="I87" s="60"/>
      <c r="J87" s="56"/>
    </row>
    <row r="88" spans="1:10">
      <c r="A88" s="81"/>
      <c r="B88" s="70"/>
      <c r="C88" s="70"/>
      <c r="D88" s="63"/>
      <c r="E88" s="63"/>
      <c r="F88" s="63"/>
      <c r="G88" s="63"/>
      <c r="H88" s="63"/>
      <c r="I88" s="63"/>
      <c r="J88" s="70"/>
    </row>
    <row r="89" spans="1:10">
      <c r="A89" s="80"/>
      <c r="B89" s="56"/>
      <c r="C89" s="56"/>
      <c r="D89" s="60"/>
      <c r="E89" s="60"/>
      <c r="F89" s="60"/>
      <c r="G89" s="60"/>
      <c r="H89" s="60"/>
      <c r="I89" s="60"/>
      <c r="J89" s="56"/>
    </row>
    <row r="90" spans="1:10">
      <c r="A90" s="81"/>
      <c r="B90" s="70"/>
      <c r="C90" s="70"/>
      <c r="D90" s="63"/>
      <c r="E90" s="63"/>
      <c r="F90" s="63"/>
      <c r="G90" s="63"/>
      <c r="H90" s="63"/>
      <c r="I90" s="63"/>
      <c r="J90" s="70"/>
    </row>
    <row r="91" spans="1:10">
      <c r="A91" s="80"/>
      <c r="B91" s="56"/>
      <c r="C91" s="56"/>
      <c r="D91" s="60"/>
      <c r="E91" s="60"/>
      <c r="F91" s="60"/>
      <c r="G91" s="60"/>
      <c r="H91" s="60"/>
      <c r="I91" s="60"/>
      <c r="J91" s="56"/>
    </row>
    <row r="92" spans="1:10">
      <c r="A92" s="81"/>
      <c r="B92" s="70"/>
      <c r="C92" s="70"/>
      <c r="D92" s="63"/>
      <c r="E92" s="63"/>
      <c r="F92" s="63"/>
      <c r="G92" s="63"/>
      <c r="H92" s="63"/>
      <c r="I92" s="63"/>
      <c r="J92" s="70"/>
    </row>
    <row r="93" spans="1:10">
      <c r="A93" s="80"/>
      <c r="B93" s="56"/>
      <c r="C93" s="56"/>
      <c r="D93" s="60"/>
      <c r="E93" s="60"/>
      <c r="F93" s="60"/>
      <c r="G93" s="60"/>
      <c r="H93" s="60"/>
      <c r="I93" s="60"/>
      <c r="J93" s="56"/>
    </row>
    <row r="94" spans="1:10">
      <c r="A94" s="81"/>
      <c r="B94" s="70"/>
      <c r="C94" s="70"/>
      <c r="D94" s="63"/>
      <c r="E94" s="63"/>
      <c r="F94" s="63"/>
      <c r="G94" s="63"/>
      <c r="H94" s="63"/>
      <c r="I94" s="63"/>
      <c r="J94" s="70"/>
    </row>
    <row r="95" spans="1:10">
      <c r="A95" s="80"/>
      <c r="B95" s="56"/>
      <c r="C95" s="56"/>
      <c r="D95" s="60"/>
      <c r="E95" s="60"/>
      <c r="F95" s="60"/>
      <c r="G95" s="60"/>
      <c r="H95" s="60"/>
      <c r="I95" s="60"/>
      <c r="J95" s="56"/>
    </row>
    <row r="96" spans="1:10">
      <c r="A96" s="81"/>
      <c r="B96" s="70"/>
      <c r="C96" s="70"/>
      <c r="D96" s="63"/>
      <c r="E96" s="63"/>
      <c r="F96" s="63"/>
      <c r="G96" s="63"/>
      <c r="H96" s="63"/>
      <c r="I96" s="63"/>
      <c r="J96" s="70"/>
    </row>
    <row r="97" spans="1:10">
      <c r="A97" s="80"/>
      <c r="B97" s="56"/>
      <c r="C97" s="56"/>
      <c r="D97" s="60"/>
      <c r="E97" s="60"/>
      <c r="F97" s="60"/>
      <c r="G97" s="60"/>
      <c r="H97" s="60"/>
      <c r="I97" s="60"/>
      <c r="J97" s="56"/>
    </row>
    <row r="98" spans="1:10">
      <c r="A98" s="81"/>
      <c r="B98" s="70"/>
      <c r="C98" s="70"/>
      <c r="D98" s="63"/>
      <c r="E98" s="63"/>
      <c r="F98" s="63"/>
      <c r="G98" s="63"/>
      <c r="H98" s="63"/>
      <c r="I98" s="63"/>
      <c r="J98" s="70"/>
    </row>
    <row r="99" spans="1:10">
      <c r="A99" s="80"/>
      <c r="B99" s="56"/>
      <c r="C99" s="56"/>
      <c r="D99" s="60"/>
      <c r="E99" s="60"/>
      <c r="F99" s="60"/>
      <c r="G99" s="60"/>
      <c r="H99" s="60"/>
      <c r="I99" s="60"/>
      <c r="J99" s="56"/>
    </row>
    <row r="100" spans="1:10">
      <c r="A100" s="81"/>
      <c r="B100" s="70"/>
      <c r="C100" s="70"/>
      <c r="D100" s="63"/>
      <c r="E100" s="63"/>
      <c r="F100" s="63"/>
      <c r="G100" s="63"/>
      <c r="H100" s="63"/>
      <c r="I100" s="63"/>
      <c r="J100" s="70"/>
    </row>
    <row r="101" spans="1:10">
      <c r="A101" s="80"/>
      <c r="B101" s="56"/>
      <c r="C101" s="56"/>
      <c r="D101" s="60"/>
      <c r="E101" s="60"/>
      <c r="F101" s="60"/>
      <c r="G101" s="60"/>
      <c r="H101" s="60"/>
      <c r="I101" s="60"/>
      <c r="J101" s="56"/>
    </row>
    <row r="102" spans="1:10">
      <c r="A102" s="81"/>
      <c r="B102" s="70"/>
      <c r="C102" s="70"/>
      <c r="D102" s="63"/>
      <c r="E102" s="63"/>
      <c r="F102" s="63"/>
      <c r="G102" s="63"/>
      <c r="H102" s="63"/>
      <c r="I102" s="63"/>
      <c r="J102" s="70"/>
    </row>
    <row r="103" spans="1:10">
      <c r="A103" s="80"/>
      <c r="B103" s="56"/>
      <c r="C103" s="56"/>
      <c r="D103" s="60"/>
      <c r="E103" s="60"/>
      <c r="F103" s="60"/>
      <c r="G103" s="60"/>
      <c r="H103" s="60"/>
      <c r="I103" s="60"/>
      <c r="J103" s="56"/>
    </row>
    <row r="104" spans="1:10">
      <c r="A104" s="81"/>
      <c r="B104" s="70"/>
      <c r="C104" s="70"/>
      <c r="D104" s="63"/>
      <c r="E104" s="63"/>
      <c r="F104" s="63"/>
      <c r="G104" s="63"/>
      <c r="H104" s="63"/>
      <c r="I104" s="63"/>
      <c r="J104" s="70"/>
    </row>
    <row r="105" spans="1:10">
      <c r="A105" s="80"/>
      <c r="B105" s="56"/>
      <c r="C105" s="56"/>
      <c r="D105" s="60"/>
      <c r="E105" s="60"/>
      <c r="F105" s="60"/>
      <c r="G105" s="60"/>
      <c r="H105" s="60"/>
      <c r="I105" s="60"/>
      <c r="J105" s="56"/>
    </row>
    <row r="106" spans="1:10">
      <c r="A106" s="81"/>
      <c r="B106" s="70"/>
      <c r="C106" s="70"/>
      <c r="D106" s="63"/>
      <c r="E106" s="63"/>
      <c r="F106" s="63"/>
      <c r="G106" s="63"/>
      <c r="H106" s="63"/>
      <c r="I106" s="63"/>
      <c r="J106" s="70"/>
    </row>
    <row r="107" spans="1:10">
      <c r="A107" s="80"/>
      <c r="B107" s="56"/>
      <c r="C107" s="56"/>
      <c r="D107" s="60"/>
      <c r="E107" s="60"/>
      <c r="F107" s="60"/>
      <c r="G107" s="60"/>
      <c r="H107" s="60"/>
      <c r="I107" s="60"/>
      <c r="J107" s="56"/>
    </row>
    <row r="108" spans="1:10">
      <c r="A108" s="81"/>
      <c r="B108" s="70"/>
      <c r="C108" s="70"/>
      <c r="D108" s="63"/>
      <c r="E108" s="63"/>
      <c r="F108" s="63"/>
      <c r="G108" s="63"/>
      <c r="H108" s="63"/>
      <c r="I108" s="63"/>
      <c r="J108" s="70"/>
    </row>
    <row r="109" spans="1:10">
      <c r="A109" s="80"/>
      <c r="B109" s="56"/>
      <c r="C109" s="56"/>
      <c r="D109" s="60"/>
      <c r="E109" s="60"/>
      <c r="F109" s="60"/>
      <c r="G109" s="60"/>
      <c r="H109" s="60"/>
      <c r="I109" s="60"/>
      <c r="J109" s="56"/>
    </row>
    <row r="110" spans="1:10">
      <c r="A110" s="81"/>
      <c r="B110" s="70"/>
      <c r="C110" s="70"/>
      <c r="D110" s="63"/>
      <c r="E110" s="63"/>
      <c r="F110" s="63"/>
      <c r="G110" s="63"/>
      <c r="H110" s="63"/>
      <c r="I110" s="63"/>
      <c r="J110" s="70"/>
    </row>
    <row r="111" spans="1:10">
      <c r="A111" s="80"/>
      <c r="B111" s="56"/>
      <c r="C111" s="56"/>
      <c r="D111" s="60"/>
      <c r="E111" s="60"/>
      <c r="F111" s="60"/>
      <c r="G111" s="60"/>
      <c r="H111" s="60"/>
      <c r="I111" s="60"/>
      <c r="J111" s="56"/>
    </row>
    <row r="112" spans="1:10">
      <c r="A112" s="81"/>
      <c r="B112" s="70"/>
      <c r="C112" s="70"/>
      <c r="D112" s="63"/>
      <c r="E112" s="63"/>
      <c r="F112" s="63"/>
      <c r="G112" s="63"/>
      <c r="H112" s="63"/>
      <c r="I112" s="63"/>
      <c r="J112" s="70"/>
    </row>
    <row r="113" spans="1:10">
      <c r="A113" s="80"/>
      <c r="B113" s="56"/>
      <c r="C113" s="56"/>
      <c r="D113" s="60"/>
      <c r="E113" s="60"/>
      <c r="F113" s="60"/>
      <c r="G113" s="60"/>
      <c r="H113" s="60"/>
      <c r="I113" s="60"/>
      <c r="J113" s="56"/>
    </row>
    <row r="114" spans="1:10">
      <c r="A114" s="81"/>
      <c r="B114" s="70"/>
      <c r="C114" s="70"/>
      <c r="D114" s="63"/>
      <c r="E114" s="63"/>
      <c r="F114" s="63"/>
      <c r="G114" s="63"/>
      <c r="H114" s="63"/>
      <c r="I114" s="63"/>
      <c r="J114" s="70"/>
    </row>
    <row r="115" spans="1:10">
      <c r="A115" s="80"/>
      <c r="B115" s="56"/>
      <c r="C115" s="56"/>
      <c r="D115" s="60"/>
      <c r="E115" s="60"/>
      <c r="F115" s="60"/>
      <c r="G115" s="60"/>
      <c r="H115" s="60"/>
      <c r="I115" s="60"/>
      <c r="J115" s="56"/>
    </row>
    <row r="116" spans="1:10">
      <c r="A116" s="81"/>
      <c r="B116" s="70"/>
      <c r="C116" s="70"/>
      <c r="D116" s="63"/>
      <c r="E116" s="63"/>
      <c r="F116" s="63"/>
      <c r="G116" s="63"/>
      <c r="H116" s="63"/>
      <c r="I116" s="63"/>
      <c r="J116" s="70"/>
    </row>
    <row r="117" spans="1:10">
      <c r="A117" s="80"/>
      <c r="B117" s="56"/>
      <c r="C117" s="56"/>
      <c r="D117" s="60"/>
      <c r="E117" s="60"/>
      <c r="F117" s="60"/>
      <c r="G117" s="60"/>
      <c r="H117" s="60"/>
      <c r="I117" s="60"/>
      <c r="J117" s="56"/>
    </row>
    <row r="118" spans="1:10">
      <c r="A118" s="81"/>
      <c r="B118" s="70"/>
      <c r="C118" s="70"/>
      <c r="D118" s="63"/>
      <c r="E118" s="63"/>
      <c r="F118" s="63"/>
      <c r="G118" s="63"/>
      <c r="H118" s="63"/>
      <c r="I118" s="63"/>
      <c r="J118" s="70"/>
    </row>
    <row r="119" spans="1:10">
      <c r="A119" s="80"/>
      <c r="B119" s="56"/>
      <c r="C119" s="56"/>
      <c r="D119" s="60"/>
      <c r="E119" s="60"/>
      <c r="F119" s="60"/>
      <c r="G119" s="60"/>
      <c r="H119" s="60"/>
      <c r="I119" s="60"/>
      <c r="J119" s="56"/>
    </row>
    <row r="120" spans="1:10">
      <c r="A120" s="81"/>
      <c r="B120" s="70"/>
      <c r="C120" s="70"/>
      <c r="D120" s="63"/>
      <c r="E120" s="63"/>
      <c r="F120" s="63"/>
      <c r="G120" s="63"/>
      <c r="H120" s="63"/>
      <c r="I120" s="63"/>
      <c r="J120" s="70"/>
    </row>
    <row r="121" spans="1:10">
      <c r="A121" s="80"/>
      <c r="B121" s="56"/>
      <c r="C121" s="56"/>
      <c r="D121" s="60"/>
      <c r="E121" s="60"/>
      <c r="F121" s="60"/>
      <c r="G121" s="60"/>
      <c r="H121" s="60"/>
      <c r="I121" s="60"/>
      <c r="J121" s="56"/>
    </row>
    <row r="122" spans="1:10">
      <c r="A122" s="81"/>
      <c r="B122" s="70"/>
      <c r="C122" s="70"/>
      <c r="D122" s="63"/>
      <c r="E122" s="63"/>
      <c r="F122" s="63"/>
      <c r="G122" s="63"/>
      <c r="H122" s="63"/>
      <c r="I122" s="63"/>
      <c r="J122" s="70"/>
    </row>
    <row r="123" spans="1:10">
      <c r="A123" s="80"/>
      <c r="B123" s="56"/>
      <c r="C123" s="56"/>
      <c r="D123" s="60"/>
      <c r="E123" s="60"/>
      <c r="F123" s="60"/>
      <c r="G123" s="60"/>
      <c r="H123" s="60"/>
      <c r="I123" s="60"/>
      <c r="J123" s="56"/>
    </row>
    <row r="124" spans="1:10">
      <c r="A124" s="81"/>
      <c r="B124" s="70"/>
      <c r="C124" s="70"/>
      <c r="D124" s="63"/>
      <c r="E124" s="63"/>
      <c r="F124" s="63"/>
      <c r="G124" s="63"/>
      <c r="H124" s="63"/>
      <c r="I124" s="63"/>
      <c r="J124" s="70"/>
    </row>
    <row r="125" spans="1:10">
      <c r="A125" s="80"/>
      <c r="B125" s="56"/>
      <c r="C125" s="56"/>
      <c r="D125" s="60"/>
      <c r="E125" s="60"/>
      <c r="F125" s="60"/>
      <c r="G125" s="60"/>
      <c r="H125" s="60"/>
      <c r="I125" s="60"/>
      <c r="J125" s="56"/>
    </row>
    <row r="126" spans="1:10">
      <c r="A126" s="81"/>
      <c r="B126" s="70"/>
      <c r="C126" s="70"/>
      <c r="D126" s="63"/>
      <c r="E126" s="63"/>
      <c r="F126" s="63"/>
      <c r="G126" s="63"/>
      <c r="H126" s="63"/>
      <c r="I126" s="63"/>
      <c r="J126" s="70"/>
    </row>
    <row r="127" spans="1:10">
      <c r="A127" s="80"/>
      <c r="B127" s="56"/>
      <c r="C127" s="56"/>
      <c r="D127" s="60"/>
      <c r="E127" s="60"/>
      <c r="F127" s="60"/>
      <c r="G127" s="60"/>
      <c r="H127" s="60"/>
      <c r="I127" s="60"/>
      <c r="J127" s="56"/>
    </row>
    <row r="128" spans="1:10">
      <c r="A128" s="81"/>
      <c r="B128" s="70"/>
      <c r="C128" s="70"/>
      <c r="D128" s="63"/>
      <c r="E128" s="63"/>
      <c r="F128" s="63"/>
      <c r="G128" s="63"/>
      <c r="H128" s="63"/>
      <c r="I128" s="63"/>
      <c r="J128" s="70"/>
    </row>
    <row r="129" spans="1:10">
      <c r="A129" s="80"/>
      <c r="B129" s="56"/>
      <c r="C129" s="56"/>
      <c r="D129" s="60"/>
      <c r="E129" s="60"/>
      <c r="F129" s="60"/>
      <c r="G129" s="60"/>
      <c r="H129" s="60"/>
      <c r="I129" s="60"/>
      <c r="J129" s="56"/>
    </row>
    <row r="130" spans="1:10">
      <c r="A130" s="81"/>
      <c r="B130" s="70"/>
      <c r="C130" s="70"/>
      <c r="D130" s="63"/>
      <c r="E130" s="63"/>
      <c r="F130" s="63"/>
      <c r="G130" s="63"/>
      <c r="H130" s="63"/>
      <c r="I130" s="63"/>
      <c r="J130" s="70"/>
    </row>
    <row r="131" spans="1:10">
      <c r="A131" s="80"/>
      <c r="B131" s="56"/>
      <c r="C131" s="56"/>
      <c r="D131" s="60"/>
      <c r="E131" s="60"/>
      <c r="F131" s="60"/>
      <c r="G131" s="60"/>
      <c r="H131" s="60"/>
      <c r="I131" s="60"/>
      <c r="J131" s="56"/>
    </row>
    <row r="132" spans="1:10">
      <c r="A132" s="81"/>
      <c r="B132" s="70"/>
      <c r="C132" s="70"/>
      <c r="D132" s="63"/>
      <c r="E132" s="63"/>
      <c r="F132" s="63"/>
      <c r="G132" s="63"/>
      <c r="H132" s="63"/>
      <c r="I132" s="63"/>
      <c r="J132" s="70"/>
    </row>
    <row r="133" spans="1:10">
      <c r="A133" s="80"/>
      <c r="B133" s="56"/>
      <c r="C133" s="56"/>
      <c r="D133" s="60"/>
      <c r="E133" s="60"/>
      <c r="F133" s="60"/>
      <c r="G133" s="60"/>
      <c r="H133" s="60"/>
      <c r="I133" s="60"/>
      <c r="J133" s="56"/>
    </row>
    <row r="134" spans="1:10">
      <c r="A134" s="81"/>
      <c r="B134" s="70"/>
      <c r="C134" s="70"/>
      <c r="D134" s="63"/>
      <c r="E134" s="63"/>
      <c r="F134" s="63"/>
      <c r="G134" s="63"/>
      <c r="H134" s="63"/>
      <c r="I134" s="63"/>
      <c r="J134" s="70"/>
    </row>
    <row r="135" spans="1:10">
      <c r="A135" s="80"/>
      <c r="B135" s="56"/>
      <c r="C135" s="56"/>
      <c r="D135" s="60"/>
      <c r="E135" s="60"/>
      <c r="F135" s="60"/>
      <c r="G135" s="60"/>
      <c r="H135" s="60"/>
      <c r="I135" s="60"/>
      <c r="J135" s="56"/>
    </row>
    <row r="136" spans="1:10">
      <c r="A136" s="81"/>
      <c r="B136" s="70"/>
      <c r="C136" s="70"/>
      <c r="D136" s="63"/>
      <c r="E136" s="63"/>
      <c r="F136" s="63"/>
      <c r="G136" s="63"/>
      <c r="H136" s="63"/>
      <c r="I136" s="63"/>
      <c r="J136" s="70"/>
    </row>
    <row r="137" spans="1:10">
      <c r="A137" s="80"/>
      <c r="B137" s="56"/>
      <c r="C137" s="56"/>
      <c r="D137" s="60"/>
      <c r="E137" s="60"/>
      <c r="F137" s="60"/>
      <c r="G137" s="60"/>
      <c r="H137" s="60"/>
      <c r="I137" s="60"/>
      <c r="J137" s="56"/>
    </row>
    <row r="138" spans="1:10">
      <c r="A138" s="81"/>
      <c r="B138" s="70"/>
      <c r="C138" s="70"/>
      <c r="D138" s="63"/>
      <c r="E138" s="63"/>
      <c r="F138" s="63"/>
      <c r="G138" s="63"/>
      <c r="H138" s="63"/>
      <c r="I138" s="63"/>
      <c r="J138" s="70"/>
    </row>
    <row r="139" spans="1:10">
      <c r="A139" s="80"/>
      <c r="B139" s="56"/>
      <c r="C139" s="56"/>
      <c r="D139" s="60"/>
      <c r="E139" s="60"/>
      <c r="F139" s="60"/>
      <c r="G139" s="60"/>
      <c r="H139" s="60"/>
      <c r="I139" s="60"/>
      <c r="J139" s="56"/>
    </row>
    <row r="140" spans="1:10">
      <c r="A140" s="81"/>
      <c r="B140" s="70"/>
      <c r="C140" s="70"/>
      <c r="D140" s="63"/>
      <c r="E140" s="63"/>
      <c r="F140" s="63"/>
      <c r="G140" s="63"/>
      <c r="H140" s="63"/>
      <c r="I140" s="63"/>
      <c r="J140" s="70"/>
    </row>
    <row r="141" spans="1:10">
      <c r="A141" s="80"/>
      <c r="B141" s="56"/>
      <c r="C141" s="56"/>
      <c r="D141" s="60"/>
      <c r="E141" s="60"/>
      <c r="F141" s="60"/>
      <c r="G141" s="60"/>
      <c r="H141" s="60"/>
      <c r="I141" s="60"/>
      <c r="J141" s="56"/>
    </row>
    <row r="142" spans="1:10">
      <c r="A142" s="81"/>
      <c r="B142" s="70"/>
      <c r="C142" s="70"/>
      <c r="D142" s="63"/>
      <c r="E142" s="63"/>
      <c r="F142" s="63"/>
      <c r="G142" s="63"/>
      <c r="H142" s="63"/>
      <c r="I142" s="63"/>
      <c r="J142" s="70"/>
    </row>
    <row r="143" spans="1:10">
      <c r="A143" s="80"/>
      <c r="B143" s="56"/>
      <c r="C143" s="56"/>
      <c r="D143" s="60"/>
      <c r="E143" s="60"/>
      <c r="F143" s="60"/>
      <c r="G143" s="60"/>
      <c r="H143" s="60"/>
      <c r="I143" s="60"/>
      <c r="J143" s="56"/>
    </row>
    <row r="144" spans="1:10">
      <c r="A144" s="81"/>
      <c r="B144" s="70"/>
      <c r="C144" s="70"/>
      <c r="D144" s="63"/>
      <c r="E144" s="63"/>
      <c r="F144" s="63"/>
      <c r="G144" s="63"/>
      <c r="H144" s="63"/>
      <c r="I144" s="63"/>
      <c r="J144" s="70"/>
    </row>
    <row r="145" spans="1:10">
      <c r="A145" s="80"/>
      <c r="B145" s="56"/>
      <c r="C145" s="56"/>
      <c r="D145" s="60"/>
      <c r="E145" s="60"/>
      <c r="F145" s="60"/>
      <c r="G145" s="60"/>
      <c r="H145" s="60"/>
      <c r="I145" s="60"/>
      <c r="J145" s="56"/>
    </row>
    <row r="146" spans="1:10">
      <c r="A146" s="81"/>
      <c r="B146" s="70"/>
      <c r="C146" s="70"/>
      <c r="D146" s="63"/>
      <c r="E146" s="63"/>
      <c r="F146" s="63"/>
      <c r="G146" s="63"/>
      <c r="H146" s="63"/>
      <c r="I146" s="63"/>
      <c r="J146" s="70"/>
    </row>
    <row r="147" spans="1:10">
      <c r="A147" s="80"/>
      <c r="B147" s="56"/>
      <c r="C147" s="56"/>
      <c r="D147" s="60"/>
      <c r="E147" s="60"/>
      <c r="F147" s="60"/>
      <c r="G147" s="60"/>
      <c r="H147" s="60"/>
      <c r="I147" s="60"/>
      <c r="J147" s="56"/>
    </row>
    <row r="148" spans="1:10">
      <c r="A148" s="81"/>
      <c r="B148" s="70"/>
      <c r="C148" s="70"/>
      <c r="D148" s="63"/>
      <c r="E148" s="63"/>
      <c r="F148" s="63"/>
      <c r="G148" s="63"/>
      <c r="H148" s="63"/>
      <c r="I148" s="63"/>
      <c r="J148" s="70"/>
    </row>
    <row r="149" spans="1:10">
      <c r="A149" s="80"/>
      <c r="B149" s="56"/>
      <c r="C149" s="56"/>
      <c r="D149" s="60"/>
      <c r="E149" s="60"/>
      <c r="F149" s="60"/>
      <c r="G149" s="60"/>
      <c r="H149" s="60"/>
      <c r="I149" s="60"/>
      <c r="J149" s="56"/>
    </row>
    <row r="150" spans="1:10">
      <c r="A150" s="81"/>
      <c r="B150" s="70"/>
      <c r="C150" s="70"/>
      <c r="D150" s="63"/>
      <c r="E150" s="63"/>
      <c r="F150" s="63"/>
      <c r="G150" s="63"/>
      <c r="H150" s="63"/>
      <c r="I150" s="63"/>
      <c r="J150" s="70"/>
    </row>
    <row r="151" spans="1:10">
      <c r="A151" s="80"/>
      <c r="B151" s="56"/>
      <c r="C151" s="56"/>
      <c r="D151" s="60"/>
      <c r="E151" s="60"/>
      <c r="F151" s="60"/>
      <c r="G151" s="60"/>
      <c r="H151" s="60"/>
      <c r="I151" s="60"/>
      <c r="J151" s="56"/>
    </row>
    <row r="152" spans="1:10">
      <c r="A152" s="81"/>
      <c r="B152" s="70"/>
      <c r="C152" s="70"/>
      <c r="D152" s="63"/>
      <c r="E152" s="63"/>
      <c r="F152" s="63"/>
      <c r="G152" s="63"/>
      <c r="H152" s="63"/>
      <c r="I152" s="63"/>
      <c r="J152" s="70"/>
    </row>
    <row r="153" spans="1:10">
      <c r="A153" s="80"/>
      <c r="B153" s="56"/>
      <c r="C153" s="56"/>
      <c r="D153" s="60"/>
      <c r="E153" s="60"/>
      <c r="F153" s="60"/>
      <c r="G153" s="60"/>
      <c r="H153" s="60"/>
      <c r="I153" s="60"/>
      <c r="J153" s="56"/>
    </row>
    <row r="154" spans="1:10">
      <c r="A154" s="81"/>
      <c r="B154" s="70"/>
      <c r="C154" s="70"/>
      <c r="D154" s="63"/>
      <c r="E154" s="63"/>
      <c r="F154" s="63"/>
      <c r="G154" s="63"/>
      <c r="H154" s="63"/>
      <c r="I154" s="63"/>
      <c r="J154" s="70"/>
    </row>
    <row r="155" spans="1:10">
      <c r="A155" s="80"/>
      <c r="B155" s="56"/>
      <c r="C155" s="56"/>
      <c r="D155" s="60"/>
      <c r="E155" s="60"/>
      <c r="F155" s="60"/>
      <c r="G155" s="60"/>
      <c r="H155" s="60"/>
      <c r="I155" s="60"/>
      <c r="J155" s="56"/>
    </row>
    <row r="156" spans="1:10">
      <c r="A156" s="81"/>
      <c r="B156" s="70"/>
      <c r="C156" s="70"/>
      <c r="D156" s="63"/>
      <c r="E156" s="63"/>
      <c r="F156" s="63"/>
      <c r="G156" s="63"/>
      <c r="H156" s="63"/>
      <c r="I156" s="63"/>
      <c r="J156" s="70"/>
    </row>
    <row r="157" spans="1:10">
      <c r="A157" s="80"/>
      <c r="B157" s="56"/>
      <c r="C157" s="56"/>
      <c r="D157" s="60"/>
      <c r="E157" s="60"/>
      <c r="F157" s="60"/>
      <c r="G157" s="60"/>
      <c r="H157" s="60"/>
      <c r="I157" s="60"/>
      <c r="J157" s="56"/>
    </row>
    <row r="158" spans="1:10">
      <c r="A158" s="81"/>
      <c r="B158" s="70"/>
      <c r="C158" s="70"/>
      <c r="D158" s="63"/>
      <c r="E158" s="63"/>
      <c r="F158" s="63"/>
      <c r="G158" s="63"/>
      <c r="H158" s="63"/>
      <c r="I158" s="63"/>
      <c r="J158" s="70"/>
    </row>
    <row r="159" spans="1:10">
      <c r="A159" s="80"/>
      <c r="B159" s="56"/>
      <c r="C159" s="56"/>
      <c r="D159" s="60"/>
      <c r="E159" s="60"/>
      <c r="F159" s="60"/>
      <c r="G159" s="60"/>
      <c r="H159" s="60"/>
      <c r="I159" s="60"/>
      <c r="J159" s="56"/>
    </row>
    <row r="160" spans="1:10">
      <c r="A160" s="81"/>
      <c r="B160" s="70"/>
      <c r="C160" s="70"/>
      <c r="D160" s="63"/>
      <c r="E160" s="63"/>
      <c r="F160" s="63"/>
      <c r="G160" s="63"/>
      <c r="H160" s="63"/>
      <c r="I160" s="63"/>
      <c r="J160" s="70"/>
    </row>
    <row r="161" spans="1:10">
      <c r="A161" s="80"/>
      <c r="B161" s="56"/>
      <c r="C161" s="56"/>
      <c r="D161" s="60"/>
      <c r="E161" s="60"/>
      <c r="F161" s="60"/>
      <c r="G161" s="60"/>
      <c r="H161" s="60"/>
      <c r="I161" s="60"/>
      <c r="J161" s="56"/>
    </row>
    <row r="162" spans="1:10">
      <c r="A162" s="81"/>
      <c r="B162" s="70"/>
      <c r="C162" s="70"/>
      <c r="D162" s="63"/>
      <c r="E162" s="63"/>
      <c r="F162" s="63"/>
      <c r="G162" s="63"/>
      <c r="H162" s="63"/>
      <c r="I162" s="63"/>
      <c r="J162" s="70"/>
    </row>
    <row r="163" spans="1:10">
      <c r="A163" s="80"/>
      <c r="B163" s="56"/>
      <c r="C163" s="56"/>
      <c r="D163" s="60"/>
      <c r="E163" s="60"/>
      <c r="F163" s="60"/>
      <c r="G163" s="60"/>
      <c r="H163" s="60"/>
      <c r="I163" s="60"/>
      <c r="J163" s="56"/>
    </row>
    <row r="164" spans="1:10">
      <c r="A164" s="81"/>
      <c r="B164" s="70"/>
      <c r="C164" s="70"/>
      <c r="D164" s="63"/>
      <c r="E164" s="63"/>
      <c r="F164" s="63"/>
      <c r="G164" s="63"/>
      <c r="H164" s="63"/>
      <c r="I164" s="63"/>
      <c r="J164" s="70"/>
    </row>
    <row r="165" spans="1:10">
      <c r="A165" s="80"/>
      <c r="B165" s="56"/>
      <c r="C165" s="56"/>
      <c r="D165" s="60"/>
      <c r="E165" s="60"/>
      <c r="F165" s="60"/>
      <c r="G165" s="60"/>
      <c r="H165" s="60"/>
      <c r="I165" s="60"/>
      <c r="J165" s="56"/>
    </row>
    <row r="166" spans="1:10">
      <c r="A166" s="81"/>
      <c r="B166" s="70"/>
      <c r="C166" s="70"/>
      <c r="D166" s="63"/>
      <c r="E166" s="63"/>
      <c r="F166" s="63"/>
      <c r="G166" s="63"/>
      <c r="H166" s="63"/>
      <c r="I166" s="63"/>
      <c r="J166" s="70"/>
    </row>
    <row r="167" spans="1:10">
      <c r="A167" s="80"/>
      <c r="B167" s="56"/>
      <c r="C167" s="56"/>
      <c r="D167" s="60"/>
      <c r="E167" s="60"/>
      <c r="F167" s="60"/>
      <c r="G167" s="60"/>
      <c r="H167" s="60"/>
      <c r="I167" s="60"/>
      <c r="J167" s="56"/>
    </row>
    <row r="168" spans="1:10">
      <c r="A168" s="81"/>
      <c r="B168" s="70"/>
      <c r="C168" s="70"/>
      <c r="D168" s="63"/>
      <c r="E168" s="63"/>
      <c r="F168" s="63"/>
      <c r="G168" s="63"/>
      <c r="H168" s="63"/>
      <c r="I168" s="63"/>
      <c r="J168" s="70"/>
    </row>
    <row r="169" spans="1:10">
      <c r="A169" s="80"/>
      <c r="B169" s="56"/>
      <c r="C169" s="56"/>
      <c r="D169" s="60"/>
      <c r="E169" s="60"/>
      <c r="F169" s="60"/>
      <c r="G169" s="60"/>
      <c r="H169" s="60"/>
      <c r="I169" s="60"/>
      <c r="J169" s="56"/>
    </row>
    <row r="170" spans="1:10">
      <c r="A170" s="81"/>
      <c r="B170" s="70"/>
      <c r="C170" s="70"/>
      <c r="D170" s="63"/>
      <c r="E170" s="63"/>
      <c r="F170" s="63"/>
      <c r="G170" s="63"/>
      <c r="H170" s="63"/>
      <c r="I170" s="63"/>
      <c r="J170" s="70"/>
    </row>
    <row r="171" spans="1:10">
      <c r="A171" s="80"/>
      <c r="B171" s="56"/>
      <c r="C171" s="56"/>
      <c r="D171" s="60"/>
      <c r="E171" s="60"/>
      <c r="F171" s="60"/>
      <c r="G171" s="60"/>
      <c r="H171" s="60"/>
      <c r="I171" s="60"/>
      <c r="J171" s="56"/>
    </row>
    <row r="172" spans="1:10">
      <c r="A172" s="81"/>
      <c r="B172" s="70"/>
      <c r="C172" s="70"/>
      <c r="D172" s="63"/>
      <c r="E172" s="63"/>
      <c r="F172" s="63"/>
      <c r="G172" s="63"/>
      <c r="H172" s="63"/>
      <c r="I172" s="63"/>
      <c r="J172" s="70"/>
    </row>
    <row r="173" spans="1:10">
      <c r="A173" s="80"/>
      <c r="B173" s="56"/>
      <c r="C173" s="56"/>
      <c r="D173" s="60"/>
      <c r="E173" s="60"/>
      <c r="F173" s="60"/>
      <c r="G173" s="60"/>
      <c r="H173" s="60"/>
      <c r="I173" s="60"/>
      <c r="J173" s="56"/>
    </row>
    <row r="174" spans="1:10">
      <c r="A174" s="81"/>
      <c r="B174" s="70"/>
      <c r="C174" s="70"/>
      <c r="D174" s="63"/>
      <c r="E174" s="63"/>
      <c r="F174" s="63"/>
      <c r="G174" s="63"/>
      <c r="H174" s="63"/>
      <c r="I174" s="63"/>
      <c r="J174" s="70"/>
    </row>
    <row r="175" spans="1:10">
      <c r="A175" s="80"/>
      <c r="B175" s="56"/>
      <c r="C175" s="56"/>
      <c r="D175" s="60"/>
      <c r="E175" s="60"/>
      <c r="F175" s="60"/>
      <c r="G175" s="60"/>
      <c r="H175" s="60"/>
      <c r="I175" s="60"/>
      <c r="J175" s="56"/>
    </row>
    <row r="176" spans="1:10">
      <c r="A176" s="81"/>
      <c r="B176" s="70"/>
      <c r="C176" s="70"/>
      <c r="D176" s="63"/>
      <c r="E176" s="63"/>
      <c r="F176" s="63"/>
      <c r="G176" s="63"/>
      <c r="H176" s="63"/>
      <c r="I176" s="63"/>
      <c r="J176" s="70"/>
    </row>
    <row r="177" spans="1:10">
      <c r="A177" s="80"/>
      <c r="B177" s="56"/>
      <c r="C177" s="56"/>
      <c r="D177" s="60"/>
      <c r="E177" s="60"/>
      <c r="F177" s="60"/>
      <c r="G177" s="60"/>
      <c r="H177" s="60"/>
      <c r="I177" s="60"/>
      <c r="J177" s="56"/>
    </row>
    <row r="178" spans="1:10">
      <c r="A178" s="81"/>
      <c r="B178" s="70"/>
      <c r="C178" s="70"/>
      <c r="D178" s="63"/>
      <c r="E178" s="63"/>
      <c r="F178" s="63"/>
      <c r="G178" s="63"/>
      <c r="H178" s="63"/>
      <c r="I178" s="63"/>
      <c r="J178" s="70"/>
    </row>
    <row r="179" spans="1:10">
      <c r="A179" s="80"/>
      <c r="B179" s="56"/>
      <c r="C179" s="56"/>
      <c r="D179" s="60"/>
      <c r="E179" s="60"/>
      <c r="F179" s="60"/>
      <c r="G179" s="60"/>
      <c r="H179" s="60"/>
      <c r="I179" s="60"/>
      <c r="J179" s="56"/>
    </row>
    <row r="180" spans="1:10">
      <c r="A180" s="81"/>
      <c r="B180" s="70"/>
      <c r="C180" s="70"/>
      <c r="D180" s="63"/>
      <c r="E180" s="63"/>
      <c r="F180" s="63"/>
      <c r="G180" s="63"/>
      <c r="H180" s="63"/>
      <c r="I180" s="63"/>
      <c r="J180" s="70"/>
    </row>
    <row r="181" spans="1:10">
      <c r="A181" s="80"/>
      <c r="B181" s="56"/>
      <c r="C181" s="56"/>
      <c r="D181" s="60"/>
      <c r="E181" s="60"/>
      <c r="F181" s="60"/>
      <c r="G181" s="60"/>
      <c r="H181" s="60"/>
      <c r="I181" s="60"/>
      <c r="J181" s="56"/>
    </row>
    <row r="182" spans="1:10">
      <c r="A182" s="81"/>
      <c r="B182" s="70"/>
      <c r="C182" s="70"/>
      <c r="D182" s="63"/>
      <c r="E182" s="63"/>
      <c r="F182" s="63"/>
      <c r="G182" s="63"/>
      <c r="H182" s="63"/>
      <c r="I182" s="63"/>
      <c r="J182" s="70"/>
    </row>
    <row r="183" spans="1:10">
      <c r="A183" s="80"/>
      <c r="B183" s="56"/>
      <c r="C183" s="56"/>
      <c r="D183" s="60"/>
      <c r="E183" s="60"/>
      <c r="F183" s="60"/>
      <c r="G183" s="60"/>
      <c r="H183" s="60"/>
      <c r="I183" s="60"/>
      <c r="J183" s="56"/>
    </row>
    <row r="184" spans="1:10">
      <c r="A184" s="81"/>
      <c r="B184" s="70"/>
      <c r="C184" s="70"/>
      <c r="D184" s="63"/>
      <c r="E184" s="63"/>
      <c r="F184" s="63"/>
      <c r="G184" s="63"/>
      <c r="H184" s="63"/>
      <c r="I184" s="63"/>
      <c r="J184" s="70"/>
    </row>
    <row r="185" spans="1:10">
      <c r="A185" s="80"/>
      <c r="B185" s="56"/>
      <c r="C185" s="56"/>
      <c r="D185" s="60"/>
      <c r="E185" s="60"/>
      <c r="F185" s="60"/>
      <c r="G185" s="60"/>
      <c r="H185" s="60"/>
      <c r="I185" s="60"/>
      <c r="J185" s="56"/>
    </row>
    <row r="186" spans="1:10">
      <c r="A186" s="81"/>
      <c r="B186" s="70"/>
      <c r="C186" s="70"/>
      <c r="D186" s="63"/>
      <c r="E186" s="63"/>
      <c r="F186" s="63"/>
      <c r="G186" s="63"/>
      <c r="H186" s="63"/>
      <c r="I186" s="63"/>
      <c r="J186" s="70"/>
    </row>
    <row r="187" spans="1:10">
      <c r="A187" s="80"/>
      <c r="B187" s="56"/>
      <c r="C187" s="56"/>
      <c r="D187" s="60"/>
      <c r="E187" s="60"/>
      <c r="F187" s="60"/>
      <c r="G187" s="60"/>
      <c r="H187" s="60"/>
      <c r="I187" s="60"/>
      <c r="J187" s="56"/>
    </row>
    <row r="188" spans="1:10">
      <c r="A188" s="81"/>
      <c r="B188" s="70"/>
      <c r="C188" s="70"/>
      <c r="D188" s="63"/>
      <c r="E188" s="63"/>
      <c r="F188" s="63"/>
      <c r="G188" s="63"/>
      <c r="H188" s="63"/>
      <c r="I188" s="63"/>
      <c r="J188" s="70"/>
    </row>
    <row r="189" spans="1:10">
      <c r="A189" s="80"/>
      <c r="B189" s="56"/>
      <c r="C189" s="56"/>
      <c r="D189" s="60"/>
      <c r="E189" s="60"/>
      <c r="F189" s="60"/>
      <c r="G189" s="60"/>
      <c r="H189" s="60"/>
      <c r="I189" s="60"/>
      <c r="J189" s="56"/>
    </row>
    <row r="190" spans="1:10">
      <c r="A190" s="81"/>
      <c r="B190" s="70"/>
      <c r="C190" s="70"/>
      <c r="D190" s="63"/>
      <c r="E190" s="63"/>
      <c r="F190" s="63"/>
      <c r="G190" s="63"/>
      <c r="H190" s="63"/>
      <c r="I190" s="63"/>
      <c r="J190" s="70"/>
    </row>
    <row r="191" spans="1:10">
      <c r="A191" s="80"/>
      <c r="B191" s="56"/>
      <c r="C191" s="56"/>
      <c r="D191" s="60"/>
      <c r="E191" s="60"/>
      <c r="F191" s="60"/>
      <c r="G191" s="60"/>
      <c r="H191" s="60"/>
      <c r="I191" s="60"/>
      <c r="J191" s="56"/>
    </row>
    <row r="192" spans="1:10">
      <c r="A192" s="81"/>
      <c r="B192" s="70"/>
      <c r="C192" s="70"/>
      <c r="D192" s="63"/>
      <c r="E192" s="63"/>
      <c r="F192" s="63"/>
      <c r="G192" s="63"/>
      <c r="H192" s="63"/>
      <c r="I192" s="63"/>
      <c r="J192" s="70"/>
    </row>
    <row r="193" spans="1:10">
      <c r="A193" s="80"/>
      <c r="B193" s="56"/>
      <c r="C193" s="56"/>
      <c r="D193" s="60"/>
      <c r="E193" s="60"/>
      <c r="F193" s="60"/>
      <c r="G193" s="60"/>
      <c r="H193" s="60"/>
      <c r="I193" s="60"/>
      <c r="J193" s="56"/>
    </row>
    <row r="194" spans="1:10">
      <c r="A194" s="81"/>
      <c r="B194" s="70"/>
      <c r="C194" s="70"/>
      <c r="D194" s="63"/>
      <c r="E194" s="63"/>
      <c r="F194" s="63"/>
      <c r="G194" s="63"/>
      <c r="H194" s="63"/>
      <c r="I194" s="63"/>
      <c r="J194" s="70"/>
    </row>
    <row r="195" spans="1:10">
      <c r="A195" s="80"/>
      <c r="B195" s="56"/>
      <c r="C195" s="56"/>
      <c r="D195" s="60"/>
      <c r="E195" s="60"/>
      <c r="F195" s="60"/>
      <c r="G195" s="60"/>
      <c r="H195" s="60"/>
      <c r="I195" s="60"/>
      <c r="J195" s="56"/>
    </row>
    <row r="196" spans="1:10">
      <c r="A196" s="81"/>
      <c r="B196" s="70"/>
      <c r="C196" s="70"/>
      <c r="D196" s="63"/>
      <c r="E196" s="63"/>
      <c r="F196" s="63"/>
      <c r="G196" s="63"/>
      <c r="H196" s="63"/>
      <c r="I196" s="63"/>
      <c r="J196" s="70"/>
    </row>
    <row r="197" spans="1:10">
      <c r="A197" s="80"/>
      <c r="B197" s="56"/>
      <c r="C197" s="56"/>
      <c r="D197" s="60"/>
      <c r="E197" s="60"/>
      <c r="F197" s="60"/>
      <c r="G197" s="60"/>
      <c r="H197" s="60"/>
      <c r="I197" s="60"/>
      <c r="J197" s="56"/>
    </row>
    <row r="198" spans="1:10">
      <c r="A198" s="81"/>
      <c r="B198" s="70"/>
      <c r="C198" s="70"/>
      <c r="D198" s="63"/>
      <c r="E198" s="63"/>
      <c r="F198" s="63"/>
      <c r="G198" s="63"/>
      <c r="H198" s="63"/>
      <c r="I198" s="63"/>
      <c r="J198" s="70"/>
    </row>
    <row r="199" spans="1:10">
      <c r="A199" s="80"/>
      <c r="B199" s="56"/>
      <c r="C199" s="56"/>
      <c r="D199" s="60"/>
      <c r="E199" s="60"/>
      <c r="F199" s="60"/>
      <c r="G199" s="60"/>
      <c r="H199" s="60"/>
      <c r="I199" s="60"/>
      <c r="J199" s="56"/>
    </row>
    <row r="200" spans="1:10">
      <c r="A200" s="81"/>
      <c r="B200" s="70"/>
      <c r="C200" s="70"/>
      <c r="D200" s="63"/>
      <c r="E200" s="63"/>
      <c r="F200" s="63"/>
      <c r="G200" s="63"/>
      <c r="H200" s="63"/>
      <c r="I200" s="63"/>
      <c r="J200" s="70"/>
    </row>
    <row r="201" spans="1:10">
      <c r="A201" s="80"/>
      <c r="B201" s="56"/>
      <c r="C201" s="56"/>
      <c r="D201" s="60"/>
      <c r="E201" s="60"/>
      <c r="F201" s="60"/>
      <c r="G201" s="60"/>
      <c r="H201" s="60"/>
      <c r="I201" s="60"/>
      <c r="J201" s="56"/>
    </row>
    <row r="202" spans="1:10">
      <c r="A202" s="81"/>
      <c r="B202" s="70"/>
      <c r="C202" s="70"/>
      <c r="D202" s="63"/>
      <c r="E202" s="63"/>
      <c r="F202" s="63"/>
      <c r="G202" s="63"/>
      <c r="H202" s="63"/>
      <c r="I202" s="63"/>
      <c r="J202" s="70"/>
    </row>
    <row r="203" spans="1:10">
      <c r="A203" s="80"/>
      <c r="B203" s="56"/>
      <c r="C203" s="56"/>
      <c r="D203" s="60"/>
      <c r="E203" s="60"/>
      <c r="F203" s="60"/>
      <c r="G203" s="60"/>
      <c r="H203" s="60"/>
      <c r="I203" s="60"/>
      <c r="J203" s="56"/>
    </row>
    <row r="204" spans="1:10">
      <c r="A204" s="81"/>
      <c r="B204" s="70"/>
      <c r="C204" s="70"/>
      <c r="D204" s="63"/>
      <c r="E204" s="63"/>
      <c r="F204" s="63"/>
      <c r="G204" s="63"/>
      <c r="H204" s="63"/>
      <c r="I204" s="63"/>
      <c r="J204" s="70"/>
    </row>
    <row r="205" spans="1:10">
      <c r="A205" s="80"/>
      <c r="B205" s="56"/>
      <c r="C205" s="56"/>
      <c r="D205" s="60"/>
      <c r="E205" s="60"/>
      <c r="F205" s="60"/>
      <c r="G205" s="60"/>
      <c r="H205" s="60"/>
      <c r="I205" s="60"/>
      <c r="J205" s="56"/>
    </row>
    <row r="206" spans="1:10">
      <c r="A206" s="81"/>
      <c r="B206" s="70"/>
      <c r="C206" s="70"/>
      <c r="D206" s="63"/>
      <c r="E206" s="63"/>
      <c r="F206" s="63"/>
      <c r="G206" s="63"/>
      <c r="H206" s="63"/>
      <c r="I206" s="63"/>
      <c r="J206" s="70"/>
    </row>
    <row r="207" spans="1:10">
      <c r="A207" s="80"/>
      <c r="B207" s="56"/>
      <c r="C207" s="56"/>
      <c r="D207" s="60"/>
      <c r="E207" s="60"/>
      <c r="F207" s="60"/>
      <c r="G207" s="60"/>
      <c r="H207" s="60"/>
      <c r="I207" s="60"/>
      <c r="J207" s="56"/>
    </row>
    <row r="208" spans="1:10">
      <c r="A208" s="81"/>
      <c r="B208" s="70"/>
      <c r="C208" s="70"/>
      <c r="D208" s="63"/>
      <c r="E208" s="63"/>
      <c r="F208" s="63"/>
      <c r="G208" s="63"/>
      <c r="H208" s="63"/>
      <c r="I208" s="63"/>
      <c r="J208" s="70"/>
    </row>
    <row r="209" spans="1:10">
      <c r="A209" s="80"/>
      <c r="B209" s="56"/>
      <c r="C209" s="56"/>
      <c r="D209" s="60"/>
      <c r="E209" s="60"/>
      <c r="F209" s="60"/>
      <c r="G209" s="60"/>
      <c r="H209" s="60"/>
      <c r="I209" s="60"/>
      <c r="J209" s="56"/>
    </row>
    <row r="210" spans="1:10">
      <c r="A210" s="81"/>
      <c r="B210" s="70"/>
      <c r="C210" s="70"/>
      <c r="D210" s="63"/>
      <c r="E210" s="63"/>
      <c r="F210" s="63"/>
      <c r="G210" s="63"/>
      <c r="H210" s="63"/>
      <c r="I210" s="63"/>
      <c r="J210" s="70"/>
    </row>
    <row r="211" spans="1:10">
      <c r="A211" s="80"/>
      <c r="B211" s="56"/>
      <c r="C211" s="56"/>
      <c r="D211" s="60"/>
      <c r="E211" s="60"/>
      <c r="F211" s="60"/>
      <c r="G211" s="60"/>
      <c r="H211" s="60"/>
      <c r="I211" s="60"/>
      <c r="J211" s="56"/>
    </row>
    <row r="212" spans="1:10">
      <c r="A212" s="81"/>
      <c r="B212" s="70"/>
      <c r="C212" s="70"/>
      <c r="D212" s="63"/>
      <c r="E212" s="63"/>
      <c r="F212" s="63"/>
      <c r="G212" s="63"/>
      <c r="H212" s="63"/>
      <c r="I212" s="63"/>
      <c r="J212" s="70"/>
    </row>
    <row r="213" spans="1:10">
      <c r="A213" s="80"/>
      <c r="B213" s="56"/>
      <c r="C213" s="56"/>
      <c r="D213" s="60"/>
      <c r="E213" s="60"/>
      <c r="F213" s="60"/>
      <c r="G213" s="60"/>
      <c r="H213" s="60"/>
      <c r="I213" s="60"/>
      <c r="J213" s="56"/>
    </row>
    <row r="214" spans="1:10">
      <c r="A214" s="81"/>
      <c r="B214" s="70"/>
      <c r="C214" s="70"/>
      <c r="D214" s="63"/>
      <c r="E214" s="63"/>
      <c r="F214" s="63"/>
      <c r="G214" s="63"/>
      <c r="H214" s="63"/>
      <c r="I214" s="63"/>
      <c r="J214" s="70"/>
    </row>
    <row r="215" spans="1:10">
      <c r="A215" s="80"/>
      <c r="B215" s="56"/>
      <c r="C215" s="56"/>
      <c r="D215" s="60"/>
      <c r="E215" s="60"/>
      <c r="F215" s="60"/>
      <c r="G215" s="60"/>
      <c r="H215" s="60"/>
      <c r="I215" s="60"/>
      <c r="J215" s="56"/>
    </row>
    <row r="216" spans="1:10">
      <c r="A216" s="81"/>
      <c r="B216" s="70"/>
      <c r="C216" s="70"/>
      <c r="D216" s="63"/>
      <c r="E216" s="63"/>
      <c r="F216" s="63"/>
      <c r="G216" s="63"/>
      <c r="H216" s="63"/>
      <c r="I216" s="63"/>
      <c r="J216" s="70"/>
    </row>
    <row r="217" spans="1:10">
      <c r="A217" s="80"/>
      <c r="B217" s="56"/>
      <c r="C217" s="56"/>
      <c r="D217" s="60"/>
      <c r="E217" s="60"/>
      <c r="F217" s="60"/>
      <c r="G217" s="60"/>
      <c r="H217" s="60"/>
      <c r="I217" s="60"/>
      <c r="J217" s="56"/>
    </row>
    <row r="218" spans="1:10">
      <c r="A218" s="81"/>
      <c r="B218" s="70"/>
      <c r="C218" s="70"/>
      <c r="D218" s="63"/>
      <c r="E218" s="63"/>
      <c r="F218" s="63"/>
      <c r="G218" s="63"/>
      <c r="H218" s="63"/>
      <c r="I218" s="63"/>
      <c r="J218" s="70"/>
    </row>
    <row r="219" spans="1:10">
      <c r="A219" s="80"/>
      <c r="B219" s="56"/>
      <c r="C219" s="56"/>
      <c r="D219" s="60"/>
      <c r="E219" s="60"/>
      <c r="F219" s="60"/>
      <c r="G219" s="60"/>
      <c r="H219" s="60"/>
      <c r="I219" s="60"/>
      <c r="J219" s="56"/>
    </row>
    <row r="220" spans="1:10">
      <c r="A220" s="81"/>
      <c r="B220" s="70"/>
      <c r="C220" s="70"/>
      <c r="D220" s="63"/>
      <c r="E220" s="63"/>
      <c r="F220" s="63"/>
      <c r="G220" s="63"/>
      <c r="H220" s="63"/>
      <c r="I220" s="63"/>
      <c r="J220" s="70"/>
    </row>
    <row r="221" spans="1:10">
      <c r="A221" s="80"/>
      <c r="B221" s="56"/>
      <c r="C221" s="56"/>
      <c r="D221" s="60"/>
      <c r="E221" s="60"/>
      <c r="F221" s="60"/>
      <c r="G221" s="60"/>
      <c r="H221" s="60"/>
      <c r="I221" s="60"/>
      <c r="J221" s="56"/>
    </row>
    <row r="222" spans="1:10">
      <c r="A222" s="81"/>
      <c r="B222" s="70"/>
      <c r="C222" s="70"/>
      <c r="D222" s="63"/>
      <c r="E222" s="63"/>
      <c r="F222" s="63"/>
      <c r="G222" s="63"/>
      <c r="H222" s="63"/>
      <c r="I222" s="63"/>
      <c r="J222" s="70"/>
    </row>
    <row r="223" spans="1:10">
      <c r="A223" s="80"/>
      <c r="B223" s="56"/>
      <c r="C223" s="56"/>
      <c r="D223" s="60"/>
      <c r="E223" s="60"/>
      <c r="F223" s="60"/>
      <c r="G223" s="60"/>
      <c r="H223" s="60"/>
      <c r="I223" s="60"/>
      <c r="J223" s="56"/>
    </row>
    <row r="224" spans="1:10">
      <c r="A224" s="81"/>
      <c r="B224" s="70"/>
      <c r="C224" s="70"/>
      <c r="D224" s="63"/>
      <c r="E224" s="63"/>
      <c r="F224" s="63"/>
      <c r="G224" s="63"/>
      <c r="H224" s="63"/>
      <c r="I224" s="63"/>
      <c r="J224" s="70"/>
    </row>
    <row r="225" spans="1:10">
      <c r="A225" s="80"/>
      <c r="B225" s="56"/>
      <c r="C225" s="56"/>
      <c r="D225" s="60"/>
      <c r="E225" s="60"/>
      <c r="F225" s="60"/>
      <c r="G225" s="60"/>
      <c r="H225" s="60"/>
      <c r="I225" s="60"/>
      <c r="J225" s="56"/>
    </row>
    <row r="226" spans="1:10">
      <c r="A226" s="81"/>
      <c r="B226" s="70"/>
      <c r="C226" s="70"/>
      <c r="D226" s="63"/>
      <c r="E226" s="63"/>
      <c r="F226" s="63"/>
      <c r="G226" s="63"/>
      <c r="H226" s="63"/>
      <c r="I226" s="63"/>
      <c r="J226" s="70"/>
    </row>
    <row r="227" spans="1:10">
      <c r="A227" s="80"/>
      <c r="B227" s="56"/>
      <c r="C227" s="56"/>
      <c r="D227" s="60"/>
      <c r="E227" s="60"/>
      <c r="F227" s="60"/>
      <c r="G227" s="60"/>
      <c r="H227" s="60"/>
      <c r="I227" s="60"/>
      <c r="J227" s="56"/>
    </row>
    <row r="228" spans="1:10">
      <c r="A228" s="81"/>
      <c r="B228" s="70"/>
      <c r="C228" s="70"/>
      <c r="D228" s="63"/>
      <c r="E228" s="63"/>
      <c r="F228" s="63"/>
      <c r="G228" s="63"/>
      <c r="H228" s="63"/>
      <c r="I228" s="63"/>
      <c r="J228" s="70"/>
    </row>
    <row r="229" spans="1:10">
      <c r="A229" s="80"/>
      <c r="B229" s="56"/>
      <c r="C229" s="56"/>
      <c r="D229" s="60"/>
      <c r="E229" s="60"/>
      <c r="F229" s="60"/>
      <c r="G229" s="60"/>
      <c r="H229" s="60"/>
      <c r="I229" s="60"/>
      <c r="J229" s="56"/>
    </row>
    <row r="230" spans="1:10">
      <c r="A230" s="81"/>
      <c r="B230" s="70"/>
      <c r="C230" s="70"/>
      <c r="D230" s="63"/>
      <c r="E230" s="63"/>
      <c r="F230" s="63"/>
      <c r="G230" s="63"/>
      <c r="H230" s="63"/>
      <c r="I230" s="63"/>
      <c r="J230" s="70"/>
    </row>
    <row r="231" spans="1:10">
      <c r="A231" s="80"/>
      <c r="B231" s="56"/>
      <c r="C231" s="56"/>
      <c r="D231" s="60"/>
      <c r="E231" s="60"/>
      <c r="F231" s="60"/>
      <c r="G231" s="60"/>
      <c r="H231" s="60"/>
      <c r="I231" s="60"/>
      <c r="J231" s="56"/>
    </row>
    <row r="232" spans="1:10">
      <c r="A232" s="81"/>
      <c r="B232" s="70"/>
      <c r="C232" s="70"/>
      <c r="D232" s="63"/>
      <c r="E232" s="63"/>
      <c r="F232" s="63"/>
      <c r="G232" s="63"/>
      <c r="H232" s="63"/>
      <c r="I232" s="63"/>
      <c r="J232" s="70"/>
    </row>
    <row r="233" spans="1:10">
      <c r="A233" s="80"/>
      <c r="B233" s="56"/>
      <c r="C233" s="56"/>
      <c r="D233" s="60"/>
      <c r="E233" s="60"/>
      <c r="F233" s="60"/>
      <c r="G233" s="60"/>
      <c r="H233" s="60"/>
      <c r="I233" s="60"/>
      <c r="J233" s="56"/>
    </row>
    <row r="234" spans="1:10">
      <c r="A234" s="81"/>
      <c r="B234" s="70"/>
      <c r="C234" s="70"/>
      <c r="D234" s="63"/>
      <c r="E234" s="63"/>
      <c r="F234" s="63"/>
      <c r="G234" s="63"/>
      <c r="H234" s="63"/>
      <c r="I234" s="63"/>
      <c r="J234" s="70"/>
    </row>
    <row r="235" spans="1:10">
      <c r="A235" s="80"/>
      <c r="B235" s="56"/>
      <c r="C235" s="56"/>
      <c r="D235" s="60"/>
      <c r="E235" s="60"/>
      <c r="F235" s="60"/>
      <c r="G235" s="60"/>
      <c r="H235" s="60"/>
      <c r="I235" s="60"/>
      <c r="J235" s="56"/>
    </row>
    <row r="236" spans="1:10">
      <c r="A236" s="81"/>
      <c r="B236" s="70"/>
      <c r="C236" s="70"/>
      <c r="D236" s="63"/>
      <c r="E236" s="63"/>
      <c r="F236" s="63"/>
      <c r="G236" s="63"/>
      <c r="H236" s="63"/>
      <c r="I236" s="63"/>
      <c r="J236" s="70"/>
    </row>
    <row r="237" spans="1:10">
      <c r="A237" s="80"/>
      <c r="B237" s="56"/>
      <c r="C237" s="56"/>
      <c r="D237" s="60"/>
      <c r="E237" s="60"/>
      <c r="F237" s="60"/>
      <c r="G237" s="60"/>
      <c r="H237" s="60"/>
      <c r="I237" s="60"/>
      <c r="J237" s="56"/>
    </row>
    <row r="238" spans="1:10">
      <c r="A238" s="81"/>
      <c r="B238" s="70"/>
      <c r="C238" s="70"/>
      <c r="D238" s="63"/>
      <c r="E238" s="63"/>
      <c r="F238" s="63"/>
      <c r="G238" s="63"/>
      <c r="H238" s="63"/>
      <c r="I238" s="63"/>
      <c r="J238" s="70"/>
    </row>
    <row r="239" spans="1:10">
      <c r="A239" s="80"/>
      <c r="B239" s="56"/>
      <c r="C239" s="56"/>
      <c r="D239" s="60"/>
      <c r="E239" s="60"/>
      <c r="F239" s="60"/>
      <c r="G239" s="60"/>
      <c r="H239" s="60"/>
      <c r="I239" s="60"/>
      <c r="J239" s="56"/>
    </row>
    <row r="240" spans="1:10">
      <c r="A240" s="81"/>
      <c r="B240" s="70"/>
      <c r="C240" s="70"/>
      <c r="D240" s="63"/>
      <c r="E240" s="63"/>
      <c r="F240" s="63"/>
      <c r="G240" s="63"/>
      <c r="H240" s="63"/>
      <c r="I240" s="63"/>
      <c r="J240" s="70"/>
    </row>
    <row r="241" spans="1:10">
      <c r="A241" s="80"/>
      <c r="B241" s="56"/>
      <c r="C241" s="56"/>
      <c r="D241" s="60"/>
      <c r="E241" s="60"/>
      <c r="F241" s="60"/>
      <c r="G241" s="60"/>
      <c r="H241" s="60"/>
      <c r="I241" s="60"/>
      <c r="J241" s="56"/>
    </row>
    <row r="242" spans="1:10">
      <c r="A242" s="81"/>
      <c r="B242" s="70"/>
      <c r="C242" s="70"/>
      <c r="D242" s="63"/>
      <c r="E242" s="63"/>
      <c r="F242" s="63"/>
      <c r="G242" s="63"/>
      <c r="H242" s="63"/>
      <c r="I242" s="63"/>
      <c r="J242" s="70"/>
    </row>
    <row r="243" spans="1:10">
      <c r="A243" s="80"/>
      <c r="B243" s="56"/>
      <c r="C243" s="56"/>
      <c r="D243" s="60"/>
      <c r="E243" s="60"/>
      <c r="F243" s="60"/>
      <c r="G243" s="60"/>
      <c r="H243" s="60"/>
      <c r="I243" s="60"/>
      <c r="J243" s="56"/>
    </row>
    <row r="244" spans="1:10">
      <c r="A244" s="81"/>
      <c r="B244" s="70"/>
      <c r="C244" s="70"/>
      <c r="D244" s="63"/>
      <c r="E244" s="63"/>
      <c r="F244" s="63"/>
      <c r="G244" s="63"/>
      <c r="H244" s="63"/>
      <c r="I244" s="63"/>
      <c r="J244" s="70"/>
    </row>
    <row r="245" spans="1:10">
      <c r="A245" s="80"/>
      <c r="B245" s="56"/>
      <c r="C245" s="56"/>
      <c r="D245" s="60"/>
      <c r="E245" s="60"/>
      <c r="F245" s="60"/>
      <c r="G245" s="60"/>
      <c r="H245" s="60"/>
      <c r="I245" s="60"/>
      <c r="J245" s="56"/>
    </row>
    <row r="246" spans="1:10">
      <c r="A246" s="81"/>
      <c r="B246" s="70"/>
      <c r="C246" s="70"/>
      <c r="D246" s="63"/>
      <c r="E246" s="63"/>
      <c r="F246" s="63"/>
      <c r="G246" s="63"/>
      <c r="H246" s="63"/>
      <c r="I246" s="63"/>
      <c r="J246" s="70"/>
    </row>
    <row r="247" spans="1:10">
      <c r="A247" s="80"/>
      <c r="B247" s="56"/>
      <c r="C247" s="56"/>
      <c r="D247" s="60"/>
      <c r="E247" s="60"/>
      <c r="F247" s="60"/>
      <c r="G247" s="60"/>
      <c r="H247" s="60"/>
      <c r="I247" s="60"/>
      <c r="J247" s="56"/>
    </row>
    <row r="248" spans="1:10">
      <c r="A248" s="81"/>
      <c r="B248" s="70"/>
      <c r="C248" s="70"/>
      <c r="D248" s="63"/>
      <c r="E248" s="63"/>
      <c r="F248" s="63"/>
      <c r="G248" s="63"/>
      <c r="H248" s="63"/>
      <c r="I248" s="63"/>
      <c r="J248" s="70"/>
    </row>
    <row r="249" spans="1:10">
      <c r="A249" s="80"/>
      <c r="B249" s="56"/>
      <c r="C249" s="56"/>
      <c r="D249" s="60"/>
      <c r="E249" s="60"/>
      <c r="F249" s="60"/>
      <c r="G249" s="60"/>
      <c r="H249" s="60"/>
      <c r="I249" s="60"/>
      <c r="J249" s="56"/>
    </row>
    <row r="250" spans="1:10">
      <c r="A250" s="81"/>
      <c r="B250" s="70"/>
      <c r="C250" s="70"/>
      <c r="D250" s="63"/>
      <c r="E250" s="63"/>
      <c r="F250" s="63"/>
      <c r="G250" s="63"/>
      <c r="H250" s="63"/>
      <c r="I250" s="63"/>
      <c r="J250" s="70"/>
    </row>
    <row r="251" spans="1:10">
      <c r="A251" s="80"/>
      <c r="B251" s="56"/>
      <c r="C251" s="56"/>
      <c r="D251" s="60"/>
      <c r="E251" s="60"/>
      <c r="F251" s="60"/>
      <c r="G251" s="60"/>
      <c r="H251" s="60"/>
      <c r="I251" s="60"/>
      <c r="J251" s="56"/>
    </row>
    <row r="252" spans="1:10">
      <c r="A252" s="81"/>
      <c r="B252" s="70"/>
      <c r="C252" s="70"/>
      <c r="D252" s="63"/>
      <c r="E252" s="63"/>
      <c r="F252" s="63"/>
      <c r="G252" s="63"/>
      <c r="H252" s="63"/>
      <c r="I252" s="63"/>
      <c r="J252" s="70"/>
    </row>
    <row r="253" spans="1:10">
      <c r="A253" s="80"/>
      <c r="B253" s="56"/>
      <c r="C253" s="56"/>
      <c r="D253" s="60"/>
      <c r="E253" s="60"/>
      <c r="F253" s="60"/>
      <c r="G253" s="60"/>
      <c r="H253" s="60"/>
      <c r="I253" s="60"/>
      <c r="J253" s="56"/>
    </row>
    <row r="254" spans="1:10">
      <c r="A254" s="81"/>
      <c r="B254" s="70"/>
      <c r="C254" s="70"/>
      <c r="D254" s="63"/>
      <c r="E254" s="63"/>
      <c r="F254" s="63"/>
      <c r="G254" s="63"/>
      <c r="H254" s="63"/>
      <c r="I254" s="63"/>
      <c r="J254" s="70"/>
    </row>
    <row r="255" spans="1:10">
      <c r="A255" s="80"/>
      <c r="B255" s="56"/>
      <c r="C255" s="56"/>
      <c r="D255" s="60"/>
      <c r="E255" s="60"/>
      <c r="F255" s="60"/>
      <c r="G255" s="60"/>
      <c r="H255" s="60"/>
      <c r="I255" s="60"/>
      <c r="J255" s="56"/>
    </row>
    <row r="256" spans="1:10">
      <c r="A256" s="81"/>
      <c r="B256" s="70"/>
      <c r="C256" s="70"/>
      <c r="D256" s="63"/>
      <c r="E256" s="63"/>
      <c r="F256" s="63"/>
      <c r="G256" s="63"/>
      <c r="H256" s="63"/>
      <c r="I256" s="63"/>
      <c r="J256" s="70"/>
    </row>
    <row r="257" spans="1:10">
      <c r="A257" s="80"/>
      <c r="B257" s="56"/>
      <c r="C257" s="56"/>
      <c r="D257" s="60"/>
      <c r="E257" s="60"/>
      <c r="F257" s="60"/>
      <c r="G257" s="60"/>
      <c r="H257" s="60"/>
      <c r="I257" s="60"/>
      <c r="J257" s="56"/>
    </row>
    <row r="258" spans="1:10">
      <c r="A258" s="81"/>
      <c r="B258" s="70"/>
      <c r="C258" s="70"/>
      <c r="D258" s="63"/>
      <c r="E258" s="63"/>
      <c r="F258" s="63"/>
      <c r="G258" s="63"/>
      <c r="H258" s="63"/>
      <c r="I258" s="63"/>
      <c r="J258" s="70"/>
    </row>
    <row r="259" spans="1:10">
      <c r="A259" s="80"/>
      <c r="B259" s="56"/>
      <c r="C259" s="56"/>
      <c r="D259" s="60"/>
      <c r="E259" s="60"/>
      <c r="F259" s="60"/>
      <c r="G259" s="60"/>
      <c r="H259" s="60"/>
      <c r="I259" s="60"/>
      <c r="J259" s="56"/>
    </row>
    <row r="260" spans="1:10">
      <c r="A260" s="81"/>
      <c r="B260" s="70"/>
      <c r="C260" s="70"/>
      <c r="D260" s="63"/>
      <c r="E260" s="63"/>
      <c r="F260" s="63"/>
      <c r="G260" s="63"/>
      <c r="H260" s="63"/>
      <c r="I260" s="63"/>
      <c r="J260" s="70"/>
    </row>
    <row r="261" spans="1:10">
      <c r="A261" s="80"/>
      <c r="B261" s="56"/>
      <c r="C261" s="56"/>
      <c r="D261" s="60"/>
      <c r="E261" s="60"/>
      <c r="F261" s="60"/>
      <c r="G261" s="60"/>
      <c r="H261" s="60"/>
      <c r="I261" s="60"/>
      <c r="J261" s="56"/>
    </row>
    <row r="262" spans="1:10">
      <c r="A262" s="81"/>
      <c r="B262" s="70"/>
      <c r="C262" s="70"/>
      <c r="D262" s="63"/>
      <c r="E262" s="63"/>
      <c r="F262" s="63"/>
      <c r="G262" s="63"/>
      <c r="H262" s="63"/>
      <c r="I262" s="63"/>
      <c r="J262" s="70"/>
    </row>
    <row r="263" spans="1:10">
      <c r="A263" s="80"/>
      <c r="B263" s="56"/>
      <c r="C263" s="56"/>
      <c r="D263" s="60"/>
      <c r="E263" s="60"/>
      <c r="F263" s="60"/>
      <c r="G263" s="60"/>
      <c r="H263" s="60"/>
      <c r="I263" s="60"/>
      <c r="J263" s="56"/>
    </row>
    <row r="264" spans="1:10">
      <c r="A264" s="81"/>
      <c r="B264" s="70"/>
      <c r="C264" s="70"/>
      <c r="D264" s="63"/>
      <c r="E264" s="63"/>
      <c r="F264" s="63"/>
      <c r="G264" s="63"/>
      <c r="H264" s="63"/>
      <c r="I264" s="63"/>
      <c r="J264" s="70"/>
    </row>
    <row r="265" spans="1:10">
      <c r="A265" s="80"/>
      <c r="B265" s="56"/>
      <c r="C265" s="56"/>
      <c r="D265" s="60"/>
      <c r="E265" s="60"/>
      <c r="F265" s="60"/>
      <c r="G265" s="60"/>
      <c r="H265" s="60"/>
      <c r="I265" s="60"/>
      <c r="J265" s="56"/>
    </row>
    <row r="266" spans="1:10">
      <c r="A266" s="81"/>
      <c r="B266" s="70"/>
      <c r="C266" s="70"/>
      <c r="D266" s="63"/>
      <c r="E266" s="63"/>
      <c r="F266" s="63"/>
      <c r="G266" s="63"/>
      <c r="H266" s="63"/>
      <c r="I266" s="63"/>
      <c r="J266" s="70"/>
    </row>
    <row r="267" spans="1:10">
      <c r="A267" s="80"/>
      <c r="B267" s="56"/>
      <c r="C267" s="56"/>
      <c r="D267" s="60"/>
      <c r="E267" s="60"/>
      <c r="F267" s="60"/>
      <c r="G267" s="60"/>
      <c r="H267" s="60"/>
      <c r="I267" s="60"/>
      <c r="J267" s="56"/>
    </row>
    <row r="268" spans="1:10">
      <c r="A268" s="81"/>
      <c r="B268" s="70"/>
      <c r="C268" s="70"/>
      <c r="D268" s="63"/>
      <c r="E268" s="63"/>
      <c r="F268" s="63"/>
      <c r="G268" s="63"/>
      <c r="H268" s="63"/>
      <c r="I268" s="63"/>
      <c r="J268" s="70"/>
    </row>
    <row r="269" spans="1:10">
      <c r="A269" s="80"/>
      <c r="B269" s="56"/>
      <c r="C269" s="56"/>
      <c r="D269" s="60"/>
      <c r="E269" s="60"/>
      <c r="F269" s="60"/>
      <c r="G269" s="60"/>
      <c r="H269" s="60"/>
      <c r="I269" s="60"/>
      <c r="J269" s="56"/>
    </row>
    <row r="270" spans="1:10">
      <c r="A270" s="81"/>
      <c r="B270" s="70"/>
      <c r="C270" s="70"/>
      <c r="D270" s="63"/>
      <c r="E270" s="63"/>
      <c r="F270" s="63"/>
      <c r="G270" s="63"/>
      <c r="H270" s="63"/>
      <c r="I270" s="63"/>
      <c r="J270" s="70"/>
    </row>
    <row r="271" spans="1:10">
      <c r="A271" s="80"/>
      <c r="B271" s="56"/>
      <c r="C271" s="56"/>
      <c r="D271" s="60"/>
      <c r="E271" s="60"/>
      <c r="F271" s="60"/>
      <c r="G271" s="60"/>
      <c r="H271" s="60"/>
      <c r="I271" s="60"/>
      <c r="J271" s="56"/>
    </row>
    <row r="272" spans="1:10">
      <c r="A272" s="81"/>
      <c r="B272" s="70"/>
      <c r="C272" s="70"/>
      <c r="D272" s="63"/>
      <c r="E272" s="63"/>
      <c r="F272" s="63"/>
      <c r="G272" s="63"/>
      <c r="H272" s="63"/>
      <c r="I272" s="63"/>
      <c r="J272" s="70"/>
    </row>
    <row r="273" spans="1:10">
      <c r="A273" s="80"/>
      <c r="B273" s="56"/>
      <c r="C273" s="56"/>
      <c r="D273" s="60"/>
      <c r="E273" s="60"/>
      <c r="F273" s="60"/>
      <c r="G273" s="60"/>
      <c r="H273" s="60"/>
      <c r="I273" s="60"/>
      <c r="J273" s="56"/>
    </row>
    <row r="274" spans="1:10">
      <c r="A274" s="81"/>
      <c r="B274" s="70"/>
      <c r="C274" s="70"/>
      <c r="D274" s="63"/>
      <c r="E274" s="63"/>
      <c r="F274" s="63"/>
      <c r="G274" s="63"/>
      <c r="H274" s="63"/>
      <c r="I274" s="63"/>
      <c r="J274" s="70"/>
    </row>
    <row r="275" spans="1:10">
      <c r="A275" s="80"/>
      <c r="B275" s="56"/>
      <c r="C275" s="56"/>
      <c r="D275" s="60"/>
      <c r="E275" s="60"/>
      <c r="F275" s="60"/>
      <c r="G275" s="60"/>
      <c r="H275" s="60"/>
      <c r="I275" s="60"/>
      <c r="J275" s="56"/>
    </row>
    <row r="276" spans="1:10">
      <c r="A276" s="81"/>
      <c r="B276" s="70"/>
      <c r="C276" s="70"/>
      <c r="D276" s="63"/>
      <c r="E276" s="63"/>
      <c r="F276" s="63"/>
      <c r="G276" s="63"/>
      <c r="H276" s="63"/>
      <c r="I276" s="63"/>
      <c r="J276" s="70"/>
    </row>
    <row r="277" spans="1:10">
      <c r="A277" s="80"/>
      <c r="B277" s="56"/>
      <c r="C277" s="56"/>
      <c r="D277" s="60"/>
      <c r="E277" s="60"/>
      <c r="F277" s="60"/>
      <c r="G277" s="60"/>
      <c r="H277" s="60"/>
      <c r="I277" s="60"/>
      <c r="J277" s="56"/>
    </row>
    <row r="278" spans="1:10">
      <c r="A278" s="81"/>
      <c r="B278" s="70"/>
      <c r="C278" s="70"/>
      <c r="D278" s="63"/>
      <c r="E278" s="63"/>
      <c r="F278" s="63"/>
      <c r="G278" s="63"/>
      <c r="H278" s="63"/>
      <c r="I278" s="63"/>
      <c r="J278" s="70"/>
    </row>
    <row r="279" spans="1:10">
      <c r="A279" s="80"/>
      <c r="B279" s="56"/>
      <c r="C279" s="56"/>
      <c r="D279" s="60"/>
      <c r="E279" s="60"/>
      <c r="F279" s="60"/>
      <c r="G279" s="60"/>
      <c r="H279" s="60"/>
      <c r="I279" s="60"/>
      <c r="J279" s="56"/>
    </row>
    <row r="280" spans="1:10">
      <c r="A280" s="81"/>
      <c r="B280" s="70"/>
      <c r="C280" s="70"/>
      <c r="D280" s="63"/>
      <c r="E280" s="63"/>
      <c r="F280" s="63"/>
      <c r="G280" s="63"/>
      <c r="H280" s="63"/>
      <c r="I280" s="63"/>
      <c r="J280" s="70"/>
    </row>
    <row r="281" spans="1:10">
      <c r="A281" s="80"/>
      <c r="B281" s="56"/>
      <c r="C281" s="56"/>
      <c r="D281" s="60"/>
      <c r="E281" s="60"/>
      <c r="F281" s="60"/>
      <c r="G281" s="60"/>
      <c r="H281" s="60"/>
      <c r="I281" s="60"/>
      <c r="J281" s="56"/>
    </row>
    <row r="282" spans="1:10">
      <c r="A282" s="81"/>
      <c r="B282" s="70"/>
      <c r="C282" s="70"/>
      <c r="D282" s="63"/>
      <c r="E282" s="63"/>
      <c r="F282" s="63"/>
      <c r="G282" s="63"/>
      <c r="H282" s="63"/>
      <c r="I282" s="63"/>
      <c r="J282" s="70"/>
    </row>
    <row r="283" spans="1:10">
      <c r="A283" s="80"/>
      <c r="B283" s="56"/>
      <c r="C283" s="56"/>
      <c r="D283" s="60"/>
      <c r="E283" s="60"/>
      <c r="F283" s="60"/>
      <c r="G283" s="60"/>
      <c r="H283" s="60"/>
      <c r="I283" s="60"/>
      <c r="J283" s="56"/>
    </row>
    <row r="284" spans="1:10">
      <c r="A284" s="81"/>
      <c r="B284" s="70"/>
      <c r="C284" s="70"/>
      <c r="D284" s="63"/>
      <c r="E284" s="63"/>
      <c r="F284" s="63"/>
      <c r="G284" s="63"/>
      <c r="H284" s="63"/>
      <c r="I284" s="63"/>
      <c r="J284" s="70"/>
    </row>
    <row r="285" spans="1:10">
      <c r="A285" s="80"/>
      <c r="B285" s="56"/>
      <c r="C285" s="56"/>
      <c r="D285" s="60"/>
      <c r="E285" s="60"/>
      <c r="F285" s="60"/>
      <c r="G285" s="60"/>
      <c r="H285" s="60"/>
      <c r="I285" s="60"/>
      <c r="J285" s="56"/>
    </row>
    <row r="286" spans="1:10">
      <c r="A286" s="81"/>
      <c r="B286" s="70"/>
      <c r="C286" s="70"/>
      <c r="D286" s="63"/>
      <c r="E286" s="63"/>
      <c r="F286" s="63"/>
      <c r="G286" s="63"/>
      <c r="H286" s="63"/>
      <c r="I286" s="63"/>
      <c r="J286" s="70"/>
    </row>
    <row r="287" spans="1:10">
      <c r="A287" s="80"/>
      <c r="B287" s="56"/>
      <c r="C287" s="56"/>
      <c r="D287" s="60"/>
      <c r="E287" s="60"/>
      <c r="F287" s="60"/>
      <c r="G287" s="60"/>
      <c r="H287" s="60"/>
      <c r="I287" s="60"/>
      <c r="J287" s="56"/>
    </row>
    <row r="288" spans="1:10">
      <c r="A288" s="81"/>
      <c r="B288" s="70"/>
      <c r="C288" s="70"/>
      <c r="D288" s="63"/>
      <c r="E288" s="63"/>
      <c r="F288" s="63"/>
      <c r="G288" s="63"/>
      <c r="H288" s="63"/>
      <c r="I288" s="63"/>
      <c r="J288" s="70"/>
    </row>
    <row r="289" spans="1:10">
      <c r="A289" s="80"/>
      <c r="B289" s="56"/>
      <c r="C289" s="56"/>
      <c r="D289" s="60"/>
      <c r="E289" s="60"/>
      <c r="F289" s="60"/>
      <c r="G289" s="60"/>
      <c r="H289" s="60"/>
      <c r="I289" s="60"/>
      <c r="J289" s="56"/>
    </row>
    <row r="290" spans="1:10">
      <c r="A290" s="81"/>
      <c r="B290" s="70"/>
      <c r="C290" s="70"/>
      <c r="D290" s="63"/>
      <c r="E290" s="63"/>
      <c r="F290" s="63"/>
      <c r="G290" s="63"/>
      <c r="H290" s="63"/>
      <c r="I290" s="63"/>
      <c r="J290" s="70"/>
    </row>
    <row r="291" spans="1:10">
      <c r="A291" s="80"/>
      <c r="B291" s="56"/>
      <c r="C291" s="56"/>
      <c r="D291" s="60"/>
      <c r="E291" s="60"/>
      <c r="F291" s="60"/>
      <c r="G291" s="60"/>
      <c r="H291" s="60"/>
      <c r="I291" s="60"/>
      <c r="J291" s="56"/>
    </row>
    <row r="292" spans="1:10">
      <c r="A292" s="81"/>
      <c r="B292" s="70"/>
      <c r="C292" s="70"/>
      <c r="D292" s="63"/>
      <c r="E292" s="63"/>
      <c r="F292" s="63"/>
      <c r="G292" s="63"/>
      <c r="H292" s="63"/>
      <c r="I292" s="63"/>
      <c r="J292" s="70"/>
    </row>
    <row r="293" spans="1:10">
      <c r="A293" s="80"/>
      <c r="B293" s="56"/>
      <c r="C293" s="56"/>
      <c r="D293" s="60"/>
      <c r="E293" s="60"/>
      <c r="F293" s="60"/>
      <c r="G293" s="60"/>
      <c r="H293" s="60"/>
      <c r="I293" s="60"/>
      <c r="J293" s="56"/>
    </row>
    <row r="294" spans="1:10">
      <c r="A294" s="81"/>
      <c r="B294" s="70"/>
      <c r="C294" s="70"/>
      <c r="D294" s="63"/>
      <c r="E294" s="63"/>
      <c r="F294" s="63"/>
      <c r="G294" s="63"/>
      <c r="H294" s="63"/>
      <c r="I294" s="63"/>
      <c r="J294" s="70"/>
    </row>
    <row r="295" spans="1:10">
      <c r="A295" s="80"/>
      <c r="B295" s="56"/>
      <c r="C295" s="56"/>
      <c r="D295" s="60"/>
      <c r="E295" s="60"/>
      <c r="F295" s="60"/>
      <c r="G295" s="60"/>
      <c r="H295" s="60"/>
      <c r="I295" s="60"/>
      <c r="J295" s="56"/>
    </row>
    <row r="296" spans="1:10">
      <c r="A296" s="81"/>
      <c r="B296" s="70"/>
      <c r="C296" s="70"/>
      <c r="D296" s="63"/>
      <c r="E296" s="63"/>
      <c r="F296" s="63"/>
      <c r="G296" s="63"/>
      <c r="H296" s="63"/>
      <c r="I296" s="63"/>
      <c r="J296" s="70"/>
    </row>
    <row r="297" spans="1:10">
      <c r="A297" s="80"/>
      <c r="B297" s="56"/>
      <c r="C297" s="56"/>
      <c r="D297" s="60"/>
      <c r="E297" s="60"/>
      <c r="F297" s="60"/>
      <c r="G297" s="60"/>
      <c r="H297" s="60"/>
      <c r="I297" s="60"/>
      <c r="J297" s="56"/>
    </row>
    <row r="298" spans="1:10">
      <c r="A298" s="81"/>
      <c r="B298" s="70"/>
      <c r="C298" s="70"/>
      <c r="D298" s="63"/>
      <c r="E298" s="63"/>
      <c r="F298" s="63"/>
      <c r="G298" s="63"/>
      <c r="H298" s="63"/>
      <c r="I298" s="63"/>
      <c r="J298" s="70"/>
    </row>
    <row r="299" spans="1:10">
      <c r="A299" s="80"/>
      <c r="B299" s="56"/>
      <c r="C299" s="56"/>
      <c r="D299" s="60"/>
      <c r="E299" s="60"/>
      <c r="F299" s="60"/>
      <c r="G299" s="60"/>
      <c r="H299" s="60"/>
      <c r="I299" s="60"/>
      <c r="J299" s="56"/>
    </row>
    <row r="300" spans="1:10">
      <c r="A300" s="81"/>
      <c r="B300" s="70"/>
      <c r="C300" s="70"/>
      <c r="D300" s="63"/>
      <c r="E300" s="63"/>
      <c r="F300" s="63"/>
      <c r="G300" s="63"/>
      <c r="H300" s="63"/>
      <c r="I300" s="63"/>
      <c r="J300" s="70"/>
    </row>
    <row r="301" spans="1:10">
      <c r="A301" s="80"/>
      <c r="B301" s="56"/>
      <c r="C301" s="56"/>
      <c r="D301" s="60"/>
      <c r="E301" s="60"/>
      <c r="F301" s="60"/>
      <c r="G301" s="60"/>
      <c r="H301" s="60"/>
      <c r="I301" s="60"/>
      <c r="J301" s="56"/>
    </row>
    <row r="302" spans="1:10">
      <c r="A302" s="81"/>
      <c r="B302" s="70"/>
      <c r="C302" s="70"/>
      <c r="D302" s="63"/>
      <c r="E302" s="63"/>
      <c r="F302" s="63"/>
      <c r="G302" s="63"/>
      <c r="H302" s="63"/>
      <c r="I302" s="63"/>
      <c r="J302" s="70"/>
    </row>
    <row r="303" spans="1:10">
      <c r="A303" s="80"/>
      <c r="B303" s="56"/>
      <c r="C303" s="56"/>
      <c r="D303" s="60"/>
      <c r="E303" s="60"/>
      <c r="F303" s="60"/>
      <c r="G303" s="60"/>
      <c r="H303" s="60"/>
      <c r="I303" s="60"/>
      <c r="J303" s="56"/>
    </row>
    <row r="304" spans="1:10">
      <c r="A304" s="81"/>
      <c r="B304" s="70"/>
      <c r="C304" s="70"/>
      <c r="D304" s="63"/>
      <c r="E304" s="63"/>
      <c r="F304" s="63"/>
      <c r="G304" s="63"/>
      <c r="H304" s="63"/>
      <c r="I304" s="63"/>
      <c r="J304" s="70"/>
    </row>
    <row r="305" spans="1:10">
      <c r="A305" s="80"/>
      <c r="B305" s="56"/>
      <c r="C305" s="56"/>
      <c r="D305" s="60"/>
      <c r="E305" s="60"/>
      <c r="F305" s="60"/>
      <c r="G305" s="60"/>
      <c r="H305" s="60"/>
      <c r="I305" s="60"/>
      <c r="J305" s="56"/>
    </row>
    <row r="306" spans="1:10">
      <c r="A306" s="81"/>
      <c r="B306" s="70"/>
      <c r="C306" s="70"/>
      <c r="D306" s="63"/>
      <c r="E306" s="63"/>
      <c r="F306" s="63"/>
      <c r="G306" s="63"/>
      <c r="H306" s="63"/>
      <c r="I306" s="63"/>
      <c r="J306" s="70"/>
    </row>
    <row r="307" spans="1:10">
      <c r="A307" s="80"/>
      <c r="B307" s="56"/>
      <c r="C307" s="56"/>
      <c r="D307" s="60"/>
      <c r="E307" s="60"/>
      <c r="F307" s="60"/>
      <c r="G307" s="60"/>
      <c r="H307" s="60"/>
      <c r="I307" s="60"/>
      <c r="J307" s="56"/>
    </row>
    <row r="308" spans="1:10">
      <c r="A308" s="81"/>
      <c r="B308" s="70"/>
      <c r="C308" s="70"/>
      <c r="D308" s="63"/>
      <c r="E308" s="63"/>
      <c r="F308" s="63"/>
      <c r="G308" s="63"/>
      <c r="H308" s="63"/>
      <c r="I308" s="63"/>
      <c r="J308" s="70"/>
    </row>
    <row r="309" spans="1:10">
      <c r="A309" s="80"/>
      <c r="B309" s="56"/>
      <c r="C309" s="56"/>
      <c r="D309" s="60"/>
      <c r="E309" s="60"/>
      <c r="F309" s="60"/>
      <c r="G309" s="60"/>
      <c r="H309" s="60"/>
      <c r="I309" s="60"/>
      <c r="J309" s="56"/>
    </row>
    <row r="310" spans="1:10">
      <c r="A310" s="81"/>
      <c r="B310" s="70"/>
      <c r="C310" s="70"/>
      <c r="D310" s="63"/>
      <c r="E310" s="63"/>
      <c r="F310" s="63"/>
      <c r="G310" s="63"/>
      <c r="H310" s="63"/>
      <c r="I310" s="63"/>
      <c r="J310" s="70"/>
    </row>
    <row r="311" spans="1:10">
      <c r="A311" s="80"/>
      <c r="B311" s="56"/>
      <c r="C311" s="56"/>
      <c r="D311" s="60"/>
      <c r="E311" s="60"/>
      <c r="F311" s="60"/>
      <c r="G311" s="60"/>
      <c r="H311" s="60"/>
      <c r="I311" s="60"/>
      <c r="J311" s="56"/>
    </row>
    <row r="312" spans="1:10">
      <c r="A312" s="81"/>
      <c r="B312" s="70"/>
      <c r="C312" s="70"/>
      <c r="D312" s="63"/>
      <c r="E312" s="63"/>
      <c r="F312" s="63"/>
      <c r="G312" s="63"/>
      <c r="H312" s="63"/>
      <c r="I312" s="63"/>
      <c r="J312" s="70"/>
    </row>
    <row r="313" spans="1:10">
      <c r="A313" s="80"/>
      <c r="B313" s="56"/>
      <c r="C313" s="56"/>
      <c r="D313" s="60"/>
      <c r="E313" s="60"/>
      <c r="F313" s="60"/>
      <c r="G313" s="60"/>
      <c r="H313" s="60"/>
      <c r="I313" s="60"/>
      <c r="J313" s="56"/>
    </row>
    <row r="314" spans="1:10">
      <c r="A314" s="81"/>
      <c r="B314" s="70"/>
      <c r="C314" s="70"/>
      <c r="D314" s="63"/>
      <c r="E314" s="63"/>
      <c r="F314" s="63"/>
      <c r="G314" s="63"/>
      <c r="H314" s="63"/>
      <c r="I314" s="63"/>
      <c r="J314" s="70"/>
    </row>
    <row r="315" spans="1:10">
      <c r="A315" s="80"/>
      <c r="B315" s="56"/>
      <c r="C315" s="56"/>
      <c r="D315" s="60"/>
      <c r="E315" s="60"/>
      <c r="F315" s="60"/>
      <c r="G315" s="60"/>
      <c r="H315" s="60"/>
      <c r="I315" s="60"/>
      <c r="J315" s="56"/>
    </row>
    <row r="316" spans="1:10">
      <c r="A316" s="81"/>
      <c r="B316" s="70"/>
      <c r="C316" s="70"/>
      <c r="D316" s="63"/>
      <c r="E316" s="63"/>
      <c r="F316" s="63"/>
      <c r="G316" s="63"/>
      <c r="H316" s="63"/>
      <c r="I316" s="63"/>
      <c r="J316" s="70"/>
    </row>
    <row r="317" spans="1:10">
      <c r="A317" s="80"/>
      <c r="B317" s="56"/>
      <c r="C317" s="56"/>
      <c r="D317" s="60"/>
      <c r="E317" s="60"/>
      <c r="F317" s="60"/>
      <c r="G317" s="60"/>
      <c r="H317" s="60"/>
      <c r="I317" s="60"/>
      <c r="J317" s="56"/>
    </row>
    <row r="318" spans="1:10">
      <c r="A318" s="81"/>
      <c r="B318" s="70"/>
      <c r="C318" s="70"/>
      <c r="D318" s="63"/>
      <c r="E318" s="63"/>
      <c r="F318" s="63"/>
      <c r="G318" s="63"/>
      <c r="H318" s="63"/>
      <c r="I318" s="63"/>
      <c r="J318" s="70"/>
    </row>
    <row r="319" spans="1:10">
      <c r="A319" s="80"/>
      <c r="B319" s="56"/>
      <c r="C319" s="56"/>
      <c r="D319" s="60"/>
      <c r="E319" s="60"/>
      <c r="F319" s="60"/>
      <c r="G319" s="60"/>
      <c r="H319" s="60"/>
      <c r="I319" s="60"/>
      <c r="J319" s="56"/>
    </row>
    <row r="320" spans="1:10">
      <c r="A320" s="81"/>
      <c r="B320" s="70"/>
      <c r="C320" s="70"/>
      <c r="D320" s="63"/>
      <c r="E320" s="63"/>
      <c r="F320" s="63"/>
      <c r="G320" s="63"/>
      <c r="H320" s="63"/>
      <c r="I320" s="63"/>
      <c r="J320" s="70"/>
    </row>
    <row r="321" spans="1:10">
      <c r="A321" s="80"/>
      <c r="B321" s="56"/>
      <c r="C321" s="56"/>
      <c r="D321" s="60"/>
      <c r="E321" s="60"/>
      <c r="F321" s="60"/>
      <c r="G321" s="60"/>
      <c r="H321" s="60"/>
      <c r="I321" s="60"/>
      <c r="J321" s="56"/>
    </row>
    <row r="322" spans="1:10">
      <c r="A322" s="81"/>
      <c r="B322" s="70"/>
      <c r="C322" s="70"/>
      <c r="D322" s="63"/>
      <c r="E322" s="63"/>
      <c r="F322" s="63"/>
      <c r="G322" s="63"/>
      <c r="H322" s="63"/>
      <c r="I322" s="63"/>
      <c r="J322" s="70"/>
    </row>
    <row r="323" spans="1:10">
      <c r="A323" s="80"/>
      <c r="B323" s="56"/>
      <c r="C323" s="56"/>
      <c r="D323" s="60"/>
      <c r="E323" s="60"/>
      <c r="F323" s="60"/>
      <c r="G323" s="60"/>
      <c r="H323" s="60"/>
      <c r="I323" s="60"/>
      <c r="J323" s="56"/>
    </row>
    <row r="324" spans="1:10">
      <c r="A324" s="81"/>
      <c r="B324" s="70"/>
      <c r="C324" s="70"/>
      <c r="D324" s="63"/>
      <c r="E324" s="63"/>
      <c r="F324" s="63"/>
      <c r="G324" s="63"/>
      <c r="H324" s="63"/>
      <c r="I324" s="63"/>
      <c r="J324" s="70"/>
    </row>
    <row r="325" spans="1:10">
      <c r="A325" s="80"/>
      <c r="B325" s="56"/>
      <c r="C325" s="56"/>
      <c r="D325" s="60"/>
      <c r="E325" s="60"/>
      <c r="F325" s="60"/>
      <c r="G325" s="60"/>
      <c r="H325" s="60"/>
      <c r="I325" s="60"/>
      <c r="J325" s="56"/>
    </row>
    <row r="326" spans="1:10">
      <c r="A326" s="81"/>
      <c r="B326" s="70"/>
      <c r="C326" s="70"/>
      <c r="D326" s="63"/>
      <c r="E326" s="63"/>
      <c r="F326" s="63"/>
      <c r="G326" s="63"/>
      <c r="H326" s="63"/>
      <c r="I326" s="63"/>
      <c r="J326" s="70"/>
    </row>
    <row r="327" spans="1:10">
      <c r="A327" s="80"/>
      <c r="B327" s="56"/>
      <c r="C327" s="56"/>
      <c r="D327" s="60"/>
      <c r="E327" s="60"/>
      <c r="F327" s="60"/>
      <c r="G327" s="60"/>
      <c r="H327" s="60"/>
      <c r="I327" s="60"/>
      <c r="J327" s="56"/>
    </row>
    <row r="328" spans="1:10">
      <c r="A328" s="81"/>
      <c r="B328" s="70"/>
      <c r="C328" s="70"/>
      <c r="D328" s="63"/>
      <c r="E328" s="63"/>
      <c r="F328" s="63"/>
      <c r="G328" s="63"/>
      <c r="H328" s="63"/>
      <c r="I328" s="63"/>
      <c r="J328" s="70"/>
    </row>
    <row r="329" spans="1:10">
      <c r="A329" s="80"/>
      <c r="B329" s="56"/>
      <c r="C329" s="56"/>
      <c r="D329" s="60"/>
      <c r="E329" s="60"/>
      <c r="F329" s="60"/>
      <c r="G329" s="60"/>
      <c r="H329" s="60"/>
      <c r="I329" s="60"/>
      <c r="J329" s="56"/>
    </row>
    <row r="330" spans="1:10">
      <c r="A330" s="81"/>
      <c r="B330" s="70"/>
      <c r="C330" s="70"/>
      <c r="D330" s="63"/>
      <c r="E330" s="63"/>
      <c r="F330" s="63"/>
      <c r="G330" s="63"/>
      <c r="H330" s="63"/>
      <c r="I330" s="63"/>
      <c r="J330" s="70"/>
    </row>
    <row r="331" spans="1:10">
      <c r="A331" s="80"/>
      <c r="B331" s="56"/>
      <c r="C331" s="56"/>
      <c r="D331" s="60"/>
      <c r="E331" s="60"/>
      <c r="F331" s="60"/>
      <c r="G331" s="60"/>
      <c r="H331" s="60"/>
      <c r="I331" s="60"/>
      <c r="J331" s="56"/>
    </row>
    <row r="332" spans="1:10">
      <c r="A332" s="81"/>
      <c r="B332" s="70"/>
      <c r="C332" s="70"/>
      <c r="D332" s="63"/>
      <c r="E332" s="63"/>
      <c r="F332" s="63"/>
      <c r="G332" s="63"/>
      <c r="H332" s="63"/>
      <c r="I332" s="63"/>
      <c r="J332" s="70"/>
    </row>
    <row r="333" spans="1:10">
      <c r="A333" s="80"/>
      <c r="B333" s="56"/>
      <c r="C333" s="56"/>
      <c r="D333" s="60"/>
      <c r="E333" s="60"/>
      <c r="F333" s="60"/>
      <c r="G333" s="60"/>
      <c r="H333" s="60"/>
      <c r="I333" s="60"/>
      <c r="J333" s="56"/>
    </row>
    <row r="334" spans="1:10">
      <c r="A334" s="81"/>
      <c r="B334" s="70"/>
      <c r="C334" s="70"/>
      <c r="D334" s="63"/>
      <c r="E334" s="63"/>
      <c r="F334" s="63"/>
      <c r="G334" s="63"/>
      <c r="H334" s="63"/>
      <c r="I334" s="63"/>
      <c r="J334" s="70"/>
    </row>
    <row r="335" spans="1:10">
      <c r="A335" s="80"/>
      <c r="B335" s="56"/>
      <c r="C335" s="56"/>
      <c r="D335" s="60"/>
      <c r="E335" s="60"/>
      <c r="F335" s="60"/>
      <c r="G335" s="60"/>
      <c r="H335" s="60"/>
      <c r="I335" s="60"/>
      <c r="J335" s="56"/>
    </row>
    <row r="336" spans="1:10">
      <c r="A336" s="81"/>
      <c r="B336" s="70"/>
      <c r="C336" s="70"/>
      <c r="D336" s="63"/>
      <c r="E336" s="63"/>
      <c r="F336" s="63"/>
      <c r="G336" s="63"/>
      <c r="H336" s="63"/>
      <c r="I336" s="63"/>
      <c r="J336" s="70"/>
    </row>
    <row r="337" spans="1:10">
      <c r="A337" s="80"/>
      <c r="B337" s="56"/>
      <c r="C337" s="56"/>
      <c r="D337" s="60"/>
      <c r="E337" s="60"/>
      <c r="F337" s="60"/>
      <c r="G337" s="60"/>
      <c r="H337" s="60"/>
      <c r="I337" s="60"/>
      <c r="J337" s="56"/>
    </row>
    <row r="338" spans="1:10">
      <c r="A338" s="81"/>
      <c r="B338" s="70"/>
      <c r="C338" s="70"/>
      <c r="D338" s="63"/>
      <c r="E338" s="63"/>
      <c r="F338" s="63"/>
      <c r="G338" s="63"/>
      <c r="H338" s="63"/>
      <c r="I338" s="63"/>
      <c r="J338" s="70"/>
    </row>
    <row r="339" spans="1:10">
      <c r="A339" s="80"/>
      <c r="B339" s="56"/>
      <c r="C339" s="56"/>
      <c r="D339" s="60"/>
      <c r="E339" s="60"/>
      <c r="F339" s="60"/>
      <c r="G339" s="60"/>
      <c r="H339" s="60"/>
      <c r="I339" s="60"/>
      <c r="J339" s="56"/>
    </row>
    <row r="340" spans="1:10">
      <c r="A340" s="81"/>
      <c r="B340" s="70"/>
      <c r="C340" s="70"/>
      <c r="D340" s="63"/>
      <c r="E340" s="63"/>
      <c r="F340" s="63"/>
      <c r="G340" s="63"/>
      <c r="H340" s="63"/>
      <c r="I340" s="63"/>
      <c r="J340" s="70"/>
    </row>
    <row r="341" spans="1:10">
      <c r="A341" s="80"/>
      <c r="B341" s="56"/>
      <c r="C341" s="56"/>
      <c r="D341" s="60"/>
      <c r="E341" s="60"/>
      <c r="F341" s="60"/>
      <c r="G341" s="60"/>
      <c r="H341" s="60"/>
      <c r="I341" s="60"/>
      <c r="J341" s="56"/>
    </row>
    <row r="342" spans="1:10">
      <c r="A342" s="81"/>
      <c r="B342" s="70"/>
      <c r="C342" s="70"/>
      <c r="D342" s="63"/>
      <c r="E342" s="63"/>
      <c r="F342" s="63"/>
      <c r="G342" s="63"/>
      <c r="H342" s="63"/>
      <c r="I342" s="63"/>
      <c r="J342" s="70"/>
    </row>
    <row r="343" spans="1:10">
      <c r="A343" s="80"/>
      <c r="B343" s="56"/>
      <c r="C343" s="56"/>
      <c r="D343" s="60"/>
      <c r="E343" s="60"/>
      <c r="F343" s="60"/>
      <c r="G343" s="60"/>
      <c r="H343" s="60"/>
      <c r="I343" s="60"/>
      <c r="J343" s="56"/>
    </row>
    <row r="344" spans="1:10">
      <c r="A344" s="81"/>
      <c r="B344" s="70"/>
      <c r="C344" s="70"/>
      <c r="D344" s="63"/>
      <c r="E344" s="63"/>
      <c r="F344" s="63"/>
      <c r="G344" s="63"/>
      <c r="H344" s="63"/>
      <c r="I344" s="63"/>
      <c r="J344" s="70"/>
    </row>
    <row r="345" spans="1:10">
      <c r="A345" s="80"/>
      <c r="B345" s="56"/>
      <c r="C345" s="56"/>
      <c r="D345" s="60"/>
      <c r="E345" s="60"/>
      <c r="F345" s="60"/>
      <c r="G345" s="60"/>
      <c r="H345" s="60"/>
      <c r="I345" s="60"/>
      <c r="J345" s="56"/>
    </row>
    <row r="346" spans="1:10">
      <c r="A346" s="81"/>
      <c r="B346" s="70"/>
      <c r="C346" s="70"/>
      <c r="D346" s="63"/>
      <c r="E346" s="63"/>
      <c r="F346" s="63"/>
      <c r="G346" s="63"/>
      <c r="H346" s="63"/>
      <c r="I346" s="63"/>
      <c r="J346" s="70"/>
    </row>
    <row r="347" spans="1:10">
      <c r="A347" s="80"/>
      <c r="B347" s="56"/>
      <c r="C347" s="56"/>
      <c r="D347" s="60"/>
      <c r="E347" s="60"/>
      <c r="F347" s="60"/>
      <c r="G347" s="60"/>
      <c r="H347" s="60"/>
      <c r="I347" s="60"/>
      <c r="J347" s="56"/>
    </row>
    <row r="348" spans="1:10">
      <c r="A348" s="81"/>
      <c r="B348" s="70"/>
      <c r="C348" s="70"/>
      <c r="D348" s="63"/>
      <c r="E348" s="63"/>
      <c r="F348" s="63"/>
      <c r="G348" s="63"/>
      <c r="H348" s="63"/>
      <c r="I348" s="63"/>
      <c r="J348" s="70"/>
    </row>
    <row r="349" spans="1:10">
      <c r="A349" s="80"/>
      <c r="B349" s="56"/>
      <c r="C349" s="56"/>
      <c r="D349" s="60"/>
      <c r="E349" s="60"/>
      <c r="F349" s="60"/>
      <c r="G349" s="60"/>
      <c r="H349" s="60"/>
      <c r="I349" s="60"/>
      <c r="J349" s="56"/>
    </row>
    <row r="350" spans="1:10">
      <c r="A350" s="81"/>
      <c r="B350" s="70"/>
      <c r="C350" s="70"/>
      <c r="D350" s="63"/>
      <c r="E350" s="63"/>
      <c r="F350" s="63"/>
      <c r="G350" s="63"/>
      <c r="H350" s="63"/>
      <c r="I350" s="63"/>
      <c r="J350" s="70"/>
    </row>
    <row r="351" spans="1:10">
      <c r="A351" s="80"/>
      <c r="B351" s="56"/>
      <c r="C351" s="56"/>
      <c r="D351" s="60"/>
      <c r="E351" s="60"/>
      <c r="F351" s="60"/>
      <c r="G351" s="60"/>
      <c r="H351" s="60"/>
      <c r="I351" s="60"/>
      <c r="J351" s="56"/>
    </row>
    <row r="352" spans="1:10">
      <c r="A352" s="81"/>
      <c r="B352" s="70"/>
      <c r="C352" s="70"/>
      <c r="D352" s="63"/>
      <c r="E352" s="63"/>
      <c r="F352" s="63"/>
      <c r="G352" s="63"/>
      <c r="H352" s="63"/>
      <c r="I352" s="63"/>
      <c r="J352" s="70"/>
    </row>
    <row r="353" spans="1:10">
      <c r="A353" s="80"/>
      <c r="B353" s="56"/>
      <c r="C353" s="56"/>
      <c r="D353" s="60"/>
      <c r="E353" s="60"/>
      <c r="F353" s="60"/>
      <c r="G353" s="60"/>
      <c r="H353" s="60"/>
      <c r="I353" s="60"/>
      <c r="J353" s="56"/>
    </row>
    <row r="354" spans="1:10">
      <c r="A354" s="81"/>
      <c r="B354" s="70"/>
      <c r="C354" s="70"/>
      <c r="D354" s="63"/>
      <c r="E354" s="63"/>
      <c r="F354" s="63"/>
      <c r="G354" s="63"/>
      <c r="H354" s="63"/>
      <c r="I354" s="63"/>
      <c r="J354" s="70"/>
    </row>
    <row r="355" spans="1:10">
      <c r="A355" s="80"/>
      <c r="B355" s="56"/>
      <c r="C355" s="56"/>
      <c r="D355" s="60"/>
      <c r="E355" s="60"/>
      <c r="F355" s="60"/>
      <c r="G355" s="60"/>
      <c r="H355" s="60"/>
      <c r="I355" s="60"/>
      <c r="J355" s="56"/>
    </row>
    <row r="356" spans="1:10">
      <c r="A356" s="81"/>
      <c r="B356" s="70"/>
      <c r="C356" s="70"/>
      <c r="D356" s="63"/>
      <c r="E356" s="63"/>
      <c r="F356" s="63"/>
      <c r="G356" s="63"/>
      <c r="H356" s="63"/>
      <c r="I356" s="63"/>
      <c r="J356" s="70"/>
    </row>
    <row r="357" spans="1:10">
      <c r="A357" s="80"/>
      <c r="B357" s="56"/>
      <c r="C357" s="56"/>
      <c r="D357" s="60"/>
      <c r="E357" s="60"/>
      <c r="F357" s="60"/>
      <c r="G357" s="60"/>
      <c r="H357" s="60"/>
      <c r="I357" s="60"/>
      <c r="J357" s="56"/>
    </row>
    <row r="358" spans="1:10">
      <c r="A358" s="81"/>
      <c r="B358" s="70"/>
      <c r="C358" s="70"/>
      <c r="D358" s="63"/>
      <c r="E358" s="63"/>
      <c r="F358" s="63"/>
      <c r="G358" s="63"/>
      <c r="H358" s="63"/>
      <c r="I358" s="63"/>
      <c r="J358" s="70"/>
    </row>
    <row r="359" spans="1:10">
      <c r="A359" s="80"/>
      <c r="B359" s="56"/>
      <c r="C359" s="56"/>
      <c r="D359" s="60"/>
      <c r="E359" s="60"/>
      <c r="F359" s="60"/>
      <c r="G359" s="60"/>
      <c r="H359" s="60"/>
      <c r="I359" s="60"/>
      <c r="J359" s="56"/>
    </row>
    <row r="360" spans="1:10">
      <c r="A360" s="81"/>
      <c r="B360" s="70"/>
      <c r="C360" s="70"/>
      <c r="D360" s="63"/>
      <c r="E360" s="63"/>
      <c r="F360" s="63"/>
      <c r="G360" s="63"/>
      <c r="H360" s="63"/>
      <c r="I360" s="63"/>
      <c r="J360" s="70"/>
    </row>
    <row r="361" spans="1:10">
      <c r="A361" s="80"/>
      <c r="B361" s="56"/>
      <c r="C361" s="56"/>
      <c r="D361" s="60"/>
      <c r="E361" s="60"/>
      <c r="F361" s="60"/>
      <c r="G361" s="60"/>
      <c r="H361" s="60"/>
      <c r="I361" s="60"/>
      <c r="J361" s="56"/>
    </row>
    <row r="362" spans="1:10">
      <c r="A362" s="81"/>
      <c r="B362" s="70"/>
      <c r="C362" s="70"/>
      <c r="D362" s="63"/>
      <c r="E362" s="63"/>
      <c r="F362" s="63"/>
      <c r="G362" s="63"/>
      <c r="H362" s="63"/>
      <c r="I362" s="63"/>
      <c r="J362" s="70"/>
    </row>
    <row r="363" spans="1:10">
      <c r="A363" s="80"/>
      <c r="B363" s="56"/>
      <c r="C363" s="56"/>
      <c r="D363" s="60"/>
      <c r="E363" s="60"/>
      <c r="F363" s="60"/>
      <c r="G363" s="60"/>
      <c r="H363" s="60"/>
      <c r="I363" s="60"/>
      <c r="J363" s="56"/>
    </row>
    <row r="364" spans="1:10">
      <c r="A364" s="81"/>
      <c r="B364" s="70"/>
      <c r="C364" s="70"/>
      <c r="D364" s="63"/>
      <c r="E364" s="63"/>
      <c r="F364" s="63"/>
      <c r="G364" s="63"/>
      <c r="H364" s="63"/>
      <c r="I364" s="63"/>
      <c r="J364" s="70"/>
    </row>
    <row r="365" spans="1:10">
      <c r="A365" s="80"/>
      <c r="B365" s="56"/>
      <c r="C365" s="56"/>
      <c r="D365" s="60"/>
      <c r="E365" s="60"/>
      <c r="F365" s="60"/>
      <c r="G365" s="60"/>
      <c r="H365" s="60"/>
      <c r="I365" s="60"/>
      <c r="J365" s="56"/>
    </row>
    <row r="366" spans="1:10">
      <c r="A366" s="81"/>
      <c r="B366" s="70"/>
      <c r="C366" s="70"/>
      <c r="D366" s="63"/>
      <c r="E366" s="63"/>
      <c r="F366" s="63"/>
      <c r="G366" s="63"/>
      <c r="H366" s="63"/>
      <c r="I366" s="63"/>
      <c r="J366" s="70"/>
    </row>
    <row r="367" spans="1:10">
      <c r="A367" s="80"/>
      <c r="B367" s="56"/>
      <c r="C367" s="56"/>
      <c r="D367" s="60"/>
      <c r="E367" s="60"/>
      <c r="F367" s="60"/>
      <c r="G367" s="60"/>
      <c r="H367" s="60"/>
      <c r="I367" s="60"/>
      <c r="J367" s="56"/>
    </row>
    <row r="368" spans="1:10">
      <c r="A368" s="81"/>
      <c r="B368" s="70"/>
      <c r="C368" s="70"/>
      <c r="D368" s="63"/>
      <c r="E368" s="63"/>
      <c r="F368" s="63"/>
      <c r="G368" s="63"/>
      <c r="H368" s="63"/>
      <c r="I368" s="63"/>
      <c r="J368" s="70"/>
    </row>
    <row r="369" spans="1:10">
      <c r="A369" s="80"/>
      <c r="B369" s="56"/>
      <c r="C369" s="56"/>
      <c r="D369" s="60"/>
      <c r="E369" s="60"/>
      <c r="F369" s="60"/>
      <c r="G369" s="60"/>
      <c r="H369" s="60"/>
      <c r="I369" s="60"/>
      <c r="J369" s="56"/>
    </row>
    <row r="370" spans="1:10">
      <c r="A370" s="81"/>
      <c r="B370" s="70"/>
      <c r="C370" s="70"/>
      <c r="D370" s="63"/>
      <c r="E370" s="63"/>
      <c r="F370" s="63"/>
      <c r="G370" s="63"/>
      <c r="H370" s="63"/>
      <c r="I370" s="63"/>
      <c r="J370" s="70"/>
    </row>
    <row r="371" spans="1:10">
      <c r="A371" s="80"/>
      <c r="B371" s="56"/>
      <c r="C371" s="56"/>
      <c r="D371" s="60"/>
      <c r="E371" s="60"/>
      <c r="F371" s="60"/>
      <c r="G371" s="60"/>
      <c r="H371" s="60"/>
      <c r="I371" s="60"/>
      <c r="J371" s="56"/>
    </row>
    <row r="372" spans="1:10">
      <c r="A372" s="81"/>
      <c r="B372" s="70"/>
      <c r="C372" s="70"/>
      <c r="D372" s="63"/>
      <c r="E372" s="63"/>
      <c r="F372" s="63"/>
      <c r="G372" s="63"/>
      <c r="H372" s="63"/>
      <c r="I372" s="63"/>
      <c r="J372" s="70"/>
    </row>
    <row r="373" spans="1:10">
      <c r="A373" s="80"/>
      <c r="B373" s="56"/>
      <c r="C373" s="56"/>
      <c r="D373" s="60"/>
      <c r="E373" s="60"/>
      <c r="F373" s="60"/>
      <c r="G373" s="60"/>
      <c r="H373" s="60"/>
      <c r="I373" s="60"/>
      <c r="J373" s="56"/>
    </row>
    <row r="374" spans="1:10">
      <c r="A374" s="81"/>
      <c r="B374" s="70"/>
      <c r="C374" s="70"/>
      <c r="D374" s="63"/>
      <c r="E374" s="63"/>
      <c r="F374" s="63"/>
      <c r="G374" s="63"/>
      <c r="H374" s="63"/>
      <c r="I374" s="63"/>
      <c r="J374" s="70"/>
    </row>
    <row r="375" spans="1:10">
      <c r="A375" s="80"/>
      <c r="B375" s="56"/>
      <c r="C375" s="56"/>
      <c r="D375" s="60"/>
      <c r="E375" s="60"/>
      <c r="F375" s="60"/>
      <c r="G375" s="60"/>
      <c r="H375" s="60"/>
      <c r="I375" s="60"/>
      <c r="J375" s="56"/>
    </row>
    <row r="376" spans="1:10">
      <c r="A376" s="81"/>
      <c r="B376" s="70"/>
      <c r="C376" s="70"/>
      <c r="D376" s="63"/>
      <c r="E376" s="63"/>
      <c r="F376" s="63"/>
      <c r="G376" s="63"/>
      <c r="H376" s="63"/>
      <c r="I376" s="63"/>
      <c r="J376" s="70"/>
    </row>
    <row r="377" spans="1:10">
      <c r="A377" s="80"/>
      <c r="B377" s="56"/>
      <c r="C377" s="56"/>
      <c r="D377" s="60"/>
      <c r="E377" s="60"/>
      <c r="F377" s="60"/>
      <c r="G377" s="60"/>
      <c r="H377" s="60"/>
      <c r="I377" s="60"/>
      <c r="J377" s="56"/>
    </row>
    <row r="378" spans="1:10">
      <c r="A378" s="81"/>
      <c r="B378" s="70"/>
      <c r="C378" s="70"/>
      <c r="D378" s="63"/>
      <c r="E378" s="63"/>
      <c r="F378" s="63"/>
      <c r="G378" s="63"/>
      <c r="H378" s="63"/>
      <c r="I378" s="63"/>
      <c r="J378" s="70"/>
    </row>
    <row r="379" spans="1:10">
      <c r="A379" s="80"/>
      <c r="B379" s="56"/>
      <c r="C379" s="56"/>
      <c r="D379" s="60"/>
      <c r="E379" s="60"/>
      <c r="F379" s="60"/>
      <c r="G379" s="60"/>
      <c r="H379" s="60"/>
      <c r="I379" s="60"/>
      <c r="J379" s="56"/>
    </row>
    <row r="380" spans="1:10">
      <c r="A380" s="81"/>
      <c r="B380" s="70"/>
      <c r="C380" s="70"/>
      <c r="D380" s="63"/>
      <c r="E380" s="63"/>
      <c r="F380" s="63"/>
      <c r="G380" s="63"/>
      <c r="H380" s="63"/>
      <c r="I380" s="63"/>
      <c r="J380" s="70"/>
    </row>
    <row r="381" spans="1:10">
      <c r="A381" s="80"/>
      <c r="B381" s="56"/>
      <c r="C381" s="56"/>
      <c r="D381" s="60"/>
      <c r="E381" s="60"/>
      <c r="F381" s="60"/>
      <c r="G381" s="60"/>
      <c r="H381" s="60"/>
      <c r="I381" s="60"/>
      <c r="J381" s="56"/>
    </row>
    <row r="382" spans="1:10">
      <c r="A382" s="81"/>
      <c r="B382" s="70"/>
      <c r="C382" s="70"/>
      <c r="D382" s="63"/>
      <c r="E382" s="63"/>
      <c r="F382" s="63"/>
      <c r="G382" s="63"/>
      <c r="H382" s="63"/>
      <c r="I382" s="63"/>
      <c r="J382" s="70"/>
    </row>
    <row r="383" spans="1:10">
      <c r="A383" s="80"/>
      <c r="B383" s="56"/>
      <c r="C383" s="56"/>
      <c r="D383" s="60"/>
      <c r="E383" s="60"/>
      <c r="F383" s="60"/>
      <c r="G383" s="60"/>
      <c r="H383" s="60"/>
      <c r="I383" s="60"/>
      <c r="J383" s="56"/>
    </row>
    <row r="384" spans="1:10">
      <c r="A384" s="81"/>
      <c r="B384" s="70"/>
      <c r="C384" s="70"/>
      <c r="D384" s="63"/>
      <c r="E384" s="63"/>
      <c r="F384" s="63"/>
      <c r="G384" s="63"/>
      <c r="H384" s="63"/>
      <c r="I384" s="63"/>
      <c r="J384" s="70"/>
    </row>
    <row r="385" spans="1:10">
      <c r="A385" s="80"/>
      <c r="B385" s="56"/>
      <c r="C385" s="56"/>
      <c r="D385" s="60"/>
      <c r="E385" s="60"/>
      <c r="F385" s="60"/>
      <c r="G385" s="60"/>
      <c r="H385" s="60"/>
      <c r="I385" s="60"/>
      <c r="J385" s="56"/>
    </row>
    <row r="386" spans="1:10">
      <c r="A386" s="81"/>
      <c r="B386" s="70"/>
      <c r="C386" s="70"/>
      <c r="D386" s="63"/>
      <c r="E386" s="63"/>
      <c r="F386" s="63"/>
      <c r="G386" s="63"/>
      <c r="H386" s="63"/>
      <c r="I386" s="63"/>
      <c r="J386" s="70"/>
    </row>
    <row r="387" spans="1:10">
      <c r="A387" s="80"/>
      <c r="B387" s="56"/>
      <c r="C387" s="56"/>
      <c r="D387" s="60"/>
      <c r="E387" s="60"/>
      <c r="F387" s="60"/>
      <c r="G387" s="60"/>
      <c r="H387" s="60"/>
      <c r="I387" s="60"/>
      <c r="J387" s="56"/>
    </row>
    <row r="388" spans="1:10">
      <c r="A388" s="81"/>
      <c r="B388" s="70"/>
      <c r="C388" s="70"/>
      <c r="D388" s="63"/>
      <c r="E388" s="63"/>
      <c r="F388" s="63"/>
      <c r="G388" s="63"/>
      <c r="H388" s="63"/>
      <c r="I388" s="63"/>
      <c r="J388" s="70"/>
    </row>
    <row r="389" spans="1:10">
      <c r="A389" s="80"/>
      <c r="B389" s="56"/>
      <c r="C389" s="56"/>
      <c r="D389" s="60"/>
      <c r="E389" s="60"/>
      <c r="F389" s="60"/>
      <c r="G389" s="60"/>
      <c r="H389" s="60"/>
      <c r="I389" s="60"/>
      <c r="J389" s="56"/>
    </row>
    <row r="390" spans="1:10">
      <c r="A390" s="81"/>
      <c r="B390" s="70"/>
      <c r="C390" s="70"/>
      <c r="D390" s="63"/>
      <c r="E390" s="63"/>
      <c r="F390" s="63"/>
      <c r="G390" s="63"/>
      <c r="H390" s="63"/>
      <c r="I390" s="63"/>
      <c r="J390" s="70"/>
    </row>
    <row r="391" spans="1:10">
      <c r="A391" s="80"/>
      <c r="B391" s="56"/>
      <c r="C391" s="56"/>
      <c r="D391" s="60"/>
      <c r="E391" s="60"/>
      <c r="F391" s="60"/>
      <c r="G391" s="60"/>
      <c r="H391" s="60"/>
      <c r="I391" s="60"/>
      <c r="J391" s="56"/>
    </row>
    <row r="392" spans="1:10">
      <c r="A392" s="81"/>
      <c r="B392" s="70"/>
      <c r="C392" s="70"/>
      <c r="D392" s="63"/>
      <c r="E392" s="63"/>
      <c r="F392" s="63"/>
      <c r="G392" s="63"/>
      <c r="H392" s="63"/>
      <c r="I392" s="63"/>
      <c r="J392" s="70"/>
    </row>
    <row r="393" spans="1:10">
      <c r="A393" s="80"/>
      <c r="B393" s="56"/>
      <c r="C393" s="56"/>
      <c r="D393" s="60"/>
      <c r="E393" s="60"/>
      <c r="F393" s="60"/>
      <c r="G393" s="60"/>
      <c r="H393" s="60"/>
      <c r="I393" s="60"/>
      <c r="J393" s="56"/>
    </row>
    <row r="394" spans="1:10">
      <c r="A394" s="81"/>
      <c r="B394" s="70"/>
      <c r="C394" s="70"/>
      <c r="D394" s="63"/>
      <c r="E394" s="63"/>
      <c r="F394" s="63"/>
      <c r="G394" s="63"/>
      <c r="H394" s="63"/>
      <c r="I394" s="63"/>
      <c r="J394" s="70"/>
    </row>
    <row r="395" spans="1:10">
      <c r="A395" s="80"/>
      <c r="B395" s="56"/>
      <c r="C395" s="56"/>
      <c r="D395" s="60"/>
      <c r="E395" s="60"/>
      <c r="F395" s="60"/>
      <c r="G395" s="60"/>
      <c r="H395" s="60"/>
      <c r="I395" s="60"/>
      <c r="J395" s="56"/>
    </row>
    <row r="396" spans="1:10">
      <c r="A396" s="81"/>
      <c r="B396" s="70"/>
      <c r="C396" s="70"/>
      <c r="D396" s="63"/>
      <c r="E396" s="63"/>
      <c r="F396" s="63"/>
      <c r="G396" s="63"/>
      <c r="H396" s="63"/>
      <c r="I396" s="63"/>
      <c r="J396" s="70"/>
    </row>
    <row r="397" spans="1:10">
      <c r="A397" s="80"/>
      <c r="B397" s="56"/>
      <c r="C397" s="56"/>
      <c r="D397" s="60"/>
      <c r="E397" s="60"/>
      <c r="F397" s="60"/>
      <c r="G397" s="60"/>
      <c r="H397" s="60"/>
      <c r="I397" s="60"/>
      <c r="J397" s="56"/>
    </row>
    <row r="398" spans="1:10">
      <c r="A398" s="81"/>
      <c r="B398" s="70"/>
      <c r="C398" s="70"/>
      <c r="D398" s="63"/>
      <c r="E398" s="63"/>
      <c r="F398" s="63"/>
      <c r="G398" s="63"/>
      <c r="H398" s="63"/>
      <c r="I398" s="63"/>
      <c r="J398" s="70"/>
    </row>
    <row r="399" spans="1:10">
      <c r="A399" s="80"/>
      <c r="B399" s="56"/>
      <c r="C399" s="56"/>
      <c r="D399" s="60"/>
      <c r="E399" s="60"/>
      <c r="F399" s="60"/>
      <c r="G399" s="60"/>
      <c r="H399" s="60"/>
      <c r="I399" s="60"/>
      <c r="J399" s="56"/>
    </row>
    <row r="400" spans="1:10">
      <c r="A400" s="81"/>
      <c r="B400" s="70"/>
      <c r="C400" s="70"/>
      <c r="D400" s="63"/>
      <c r="E400" s="63"/>
      <c r="F400" s="63"/>
      <c r="G400" s="63"/>
      <c r="H400" s="63"/>
      <c r="I400" s="63"/>
      <c r="J400" s="70"/>
    </row>
    <row r="401" spans="1:10">
      <c r="A401" s="80"/>
      <c r="B401" s="56"/>
      <c r="C401" s="56"/>
      <c r="D401" s="60"/>
      <c r="E401" s="60"/>
      <c r="F401" s="60"/>
      <c r="G401" s="60"/>
      <c r="H401" s="60"/>
      <c r="I401" s="60"/>
      <c r="J401" s="56"/>
    </row>
    <row r="402" spans="1:10">
      <c r="A402" s="81"/>
      <c r="B402" s="70"/>
      <c r="C402" s="70"/>
      <c r="D402" s="63"/>
      <c r="E402" s="63"/>
      <c r="F402" s="63"/>
      <c r="G402" s="63"/>
      <c r="H402" s="63"/>
      <c r="I402" s="63"/>
      <c r="J402" s="70"/>
    </row>
    <row r="403" spans="1:10">
      <c r="A403" s="80"/>
      <c r="B403" s="56"/>
      <c r="C403" s="56"/>
      <c r="D403" s="60"/>
      <c r="E403" s="60"/>
      <c r="F403" s="60"/>
      <c r="G403" s="60"/>
      <c r="H403" s="60"/>
      <c r="I403" s="60"/>
      <c r="J403" s="56"/>
    </row>
    <row r="404" spans="1:10">
      <c r="A404" s="81"/>
      <c r="B404" s="70"/>
      <c r="C404" s="70"/>
      <c r="D404" s="63"/>
      <c r="E404" s="63"/>
      <c r="F404" s="63"/>
      <c r="G404" s="63"/>
      <c r="H404" s="63"/>
      <c r="I404" s="63"/>
      <c r="J404" s="70"/>
    </row>
    <row r="405" spans="1:10">
      <c r="A405" s="80"/>
      <c r="B405" s="56"/>
      <c r="C405" s="56"/>
      <c r="D405" s="60"/>
      <c r="E405" s="60"/>
      <c r="F405" s="60"/>
      <c r="G405" s="60"/>
      <c r="H405" s="60"/>
      <c r="I405" s="60"/>
      <c r="J405" s="56"/>
    </row>
    <row r="406" spans="1:10">
      <c r="A406" s="81"/>
      <c r="B406" s="70"/>
      <c r="C406" s="70"/>
      <c r="D406" s="63"/>
      <c r="E406" s="63"/>
      <c r="F406" s="63"/>
      <c r="G406" s="63"/>
      <c r="H406" s="63"/>
      <c r="I406" s="63"/>
      <c r="J406" s="70"/>
    </row>
    <row r="407" spans="1:10">
      <c r="A407" s="80"/>
      <c r="B407" s="56"/>
      <c r="C407" s="56"/>
      <c r="D407" s="60"/>
      <c r="E407" s="60"/>
      <c r="F407" s="60"/>
      <c r="G407" s="60"/>
      <c r="H407" s="60"/>
      <c r="I407" s="60"/>
      <c r="J407" s="56"/>
    </row>
    <row r="408" spans="1:10">
      <c r="A408" s="81"/>
      <c r="B408" s="70"/>
      <c r="C408" s="70"/>
      <c r="D408" s="63"/>
      <c r="E408" s="63"/>
      <c r="F408" s="63"/>
      <c r="G408" s="63"/>
      <c r="H408" s="63"/>
      <c r="I408" s="63"/>
      <c r="J408" s="70"/>
    </row>
    <row r="409" spans="1:10">
      <c r="A409" s="80"/>
      <c r="B409" s="56"/>
      <c r="C409" s="56"/>
      <c r="D409" s="60"/>
      <c r="E409" s="60"/>
      <c r="F409" s="60"/>
      <c r="G409" s="60"/>
      <c r="H409" s="60"/>
      <c r="I409" s="60"/>
      <c r="J409" s="56"/>
    </row>
    <row r="410" spans="1:10">
      <c r="A410" s="81"/>
      <c r="B410" s="70"/>
      <c r="C410" s="70"/>
      <c r="D410" s="63"/>
      <c r="E410" s="63"/>
      <c r="F410" s="63"/>
      <c r="G410" s="63"/>
      <c r="H410" s="63"/>
      <c r="I410" s="63"/>
      <c r="J410" s="70"/>
    </row>
    <row r="411" spans="1:10">
      <c r="A411" s="80"/>
      <c r="B411" s="56"/>
      <c r="C411" s="56"/>
      <c r="D411" s="60"/>
      <c r="E411" s="60"/>
      <c r="F411" s="60"/>
      <c r="G411" s="60"/>
      <c r="H411" s="60"/>
      <c r="I411" s="60"/>
      <c r="J411" s="56"/>
    </row>
    <row r="412" spans="1:10">
      <c r="A412" s="81"/>
      <c r="B412" s="70"/>
      <c r="C412" s="70"/>
      <c r="D412" s="63"/>
      <c r="E412" s="63"/>
      <c r="F412" s="63"/>
      <c r="G412" s="63"/>
      <c r="H412" s="63"/>
      <c r="I412" s="63"/>
      <c r="J412" s="70"/>
    </row>
    <row r="413" spans="1:10">
      <c r="A413" s="80"/>
      <c r="B413" s="56"/>
      <c r="C413" s="56"/>
      <c r="D413" s="60"/>
      <c r="E413" s="60"/>
      <c r="F413" s="60"/>
      <c r="G413" s="60"/>
      <c r="H413" s="60"/>
      <c r="I413" s="60"/>
      <c r="J413" s="56"/>
    </row>
    <row r="414" spans="1:10">
      <c r="A414" s="81"/>
      <c r="B414" s="70"/>
      <c r="C414" s="70"/>
      <c r="D414" s="63"/>
      <c r="E414" s="63"/>
      <c r="F414" s="63"/>
      <c r="G414" s="63"/>
      <c r="H414" s="63"/>
      <c r="I414" s="63"/>
      <c r="J414" s="70"/>
    </row>
    <row r="415" spans="1:10">
      <c r="A415" s="80"/>
      <c r="B415" s="56"/>
      <c r="C415" s="56"/>
      <c r="D415" s="60"/>
      <c r="E415" s="60"/>
      <c r="F415" s="60"/>
      <c r="G415" s="60"/>
      <c r="H415" s="60"/>
      <c r="I415" s="60"/>
      <c r="J415" s="56"/>
    </row>
    <row r="416" spans="1:10">
      <c r="A416" s="81"/>
      <c r="B416" s="70"/>
      <c r="C416" s="70"/>
      <c r="D416" s="63"/>
      <c r="E416" s="63"/>
      <c r="F416" s="63"/>
      <c r="G416" s="63"/>
      <c r="H416" s="63"/>
      <c r="I416" s="63"/>
      <c r="J416" s="70"/>
    </row>
    <row r="417" spans="1:10">
      <c r="A417" s="80"/>
      <c r="B417" s="56"/>
      <c r="C417" s="56"/>
      <c r="D417" s="60"/>
      <c r="E417" s="60"/>
      <c r="F417" s="60"/>
      <c r="G417" s="60"/>
      <c r="H417" s="60"/>
      <c r="I417" s="60"/>
      <c r="J417" s="56"/>
    </row>
    <row r="418" spans="1:10">
      <c r="A418" s="81"/>
      <c r="B418" s="70"/>
      <c r="C418" s="70"/>
      <c r="D418" s="63"/>
      <c r="E418" s="63"/>
      <c r="F418" s="63"/>
      <c r="G418" s="63"/>
      <c r="H418" s="63"/>
      <c r="I418" s="63"/>
      <c r="J418" s="70"/>
    </row>
    <row r="419" spans="1:10">
      <c r="A419" s="80"/>
      <c r="B419" s="56"/>
      <c r="C419" s="56"/>
      <c r="D419" s="60"/>
      <c r="E419" s="60"/>
      <c r="F419" s="60"/>
      <c r="G419" s="60"/>
      <c r="H419" s="60"/>
      <c r="I419" s="60"/>
      <c r="J419" s="56"/>
    </row>
    <row r="420" spans="1:10">
      <c r="A420" s="81"/>
      <c r="B420" s="70"/>
      <c r="C420" s="70"/>
      <c r="D420" s="63"/>
      <c r="E420" s="63"/>
      <c r="F420" s="63"/>
      <c r="G420" s="63"/>
      <c r="H420" s="63"/>
      <c r="I420" s="63"/>
      <c r="J420" s="70"/>
    </row>
    <row r="421" spans="1:10">
      <c r="A421" s="80"/>
      <c r="B421" s="56"/>
      <c r="C421" s="56"/>
      <c r="D421" s="60"/>
      <c r="E421" s="60"/>
      <c r="F421" s="60"/>
      <c r="G421" s="60"/>
      <c r="H421" s="60"/>
      <c r="I421" s="60"/>
      <c r="J421" s="56"/>
    </row>
    <row r="422" spans="1:10">
      <c r="A422" s="81"/>
      <c r="B422" s="70"/>
      <c r="C422" s="70"/>
      <c r="D422" s="63"/>
      <c r="E422" s="63"/>
      <c r="F422" s="63"/>
      <c r="G422" s="63"/>
      <c r="H422" s="63"/>
      <c r="I422" s="63"/>
      <c r="J422" s="70"/>
    </row>
    <row r="423" spans="1:10">
      <c r="A423" s="80"/>
      <c r="B423" s="56"/>
      <c r="C423" s="56"/>
      <c r="D423" s="60"/>
      <c r="E423" s="60"/>
      <c r="F423" s="60"/>
      <c r="G423" s="60"/>
      <c r="H423" s="60"/>
      <c r="I423" s="60"/>
      <c r="J423" s="56"/>
    </row>
    <row r="424" spans="1:10">
      <c r="A424" s="81"/>
      <c r="B424" s="70"/>
      <c r="C424" s="70"/>
      <c r="D424" s="63"/>
      <c r="E424" s="63"/>
      <c r="F424" s="63"/>
      <c r="G424" s="63"/>
      <c r="H424" s="63"/>
      <c r="I424" s="63"/>
      <c r="J424" s="70"/>
    </row>
    <row r="425" spans="1:10">
      <c r="A425" s="80"/>
      <c r="B425" s="56"/>
      <c r="C425" s="56"/>
      <c r="D425" s="60"/>
      <c r="E425" s="60"/>
      <c r="F425" s="60"/>
      <c r="G425" s="60"/>
      <c r="H425" s="60"/>
      <c r="I425" s="60"/>
      <c r="J425" s="56"/>
    </row>
    <row r="426" spans="1:10">
      <c r="A426" s="81"/>
      <c r="B426" s="70"/>
      <c r="C426" s="70"/>
      <c r="D426" s="63"/>
      <c r="E426" s="63"/>
      <c r="F426" s="63"/>
      <c r="G426" s="63"/>
      <c r="H426" s="63"/>
      <c r="I426" s="63"/>
      <c r="J426" s="70"/>
    </row>
    <row r="427" spans="1:10">
      <c r="A427" s="80"/>
      <c r="B427" s="56"/>
      <c r="C427" s="56"/>
      <c r="D427" s="60"/>
      <c r="E427" s="60"/>
      <c r="F427" s="60"/>
      <c r="G427" s="60"/>
      <c r="H427" s="60"/>
      <c r="I427" s="60"/>
      <c r="J427" s="56"/>
    </row>
    <row r="428" spans="1:10">
      <c r="A428" s="81"/>
      <c r="B428" s="70"/>
      <c r="C428" s="70"/>
      <c r="D428" s="63"/>
      <c r="E428" s="63"/>
      <c r="F428" s="63"/>
      <c r="G428" s="63"/>
      <c r="H428" s="63"/>
      <c r="I428" s="63"/>
      <c r="J428" s="70"/>
    </row>
    <row r="429" spans="1:10">
      <c r="A429" s="80"/>
      <c r="B429" s="56"/>
      <c r="C429" s="56"/>
      <c r="D429" s="60"/>
      <c r="E429" s="60"/>
      <c r="F429" s="60"/>
      <c r="G429" s="60"/>
      <c r="H429" s="60"/>
      <c r="I429" s="60"/>
      <c r="J429" s="56"/>
    </row>
    <row r="430" spans="1:10">
      <c r="A430" s="81"/>
      <c r="B430" s="70"/>
      <c r="C430" s="70"/>
      <c r="D430" s="63"/>
      <c r="E430" s="63"/>
      <c r="F430" s="63"/>
      <c r="G430" s="63"/>
      <c r="H430" s="63"/>
      <c r="I430" s="63"/>
      <c r="J430" s="70"/>
    </row>
    <row r="431" spans="1:10">
      <c r="A431" s="80"/>
      <c r="B431" s="56"/>
      <c r="C431" s="56"/>
      <c r="D431" s="60"/>
      <c r="E431" s="60"/>
      <c r="F431" s="60"/>
      <c r="G431" s="60"/>
      <c r="H431" s="60"/>
      <c r="I431" s="60"/>
      <c r="J431" s="56"/>
    </row>
    <row r="432" spans="1:10">
      <c r="A432" s="81"/>
      <c r="B432" s="70"/>
      <c r="C432" s="70"/>
      <c r="D432" s="63"/>
      <c r="E432" s="63"/>
      <c r="F432" s="63"/>
      <c r="G432" s="63"/>
      <c r="H432" s="63"/>
      <c r="I432" s="63"/>
      <c r="J432" s="70"/>
    </row>
    <row r="433" spans="1:10">
      <c r="A433" s="80"/>
      <c r="B433" s="56"/>
      <c r="C433" s="56"/>
      <c r="D433" s="60"/>
      <c r="E433" s="60"/>
      <c r="F433" s="60"/>
      <c r="G433" s="60"/>
      <c r="H433" s="60"/>
      <c r="I433" s="60"/>
      <c r="J433" s="56"/>
    </row>
    <row r="434" spans="1:10">
      <c r="A434" s="81"/>
      <c r="B434" s="70"/>
      <c r="C434" s="70"/>
      <c r="D434" s="63"/>
      <c r="E434" s="63"/>
      <c r="F434" s="63"/>
      <c r="G434" s="63"/>
      <c r="H434" s="63"/>
      <c r="I434" s="63"/>
      <c r="J434" s="70"/>
    </row>
    <row r="435" spans="1:10">
      <c r="A435" s="80"/>
      <c r="B435" s="56"/>
      <c r="C435" s="56"/>
      <c r="D435" s="60"/>
      <c r="E435" s="60"/>
      <c r="F435" s="60"/>
      <c r="G435" s="60"/>
      <c r="H435" s="60"/>
      <c r="I435" s="60"/>
      <c r="J435" s="56"/>
    </row>
    <row r="436" spans="1:10">
      <c r="A436" s="81"/>
      <c r="B436" s="70"/>
      <c r="C436" s="70"/>
      <c r="D436" s="63"/>
      <c r="E436" s="63"/>
      <c r="F436" s="63"/>
      <c r="G436" s="63"/>
      <c r="H436" s="63"/>
      <c r="I436" s="63"/>
      <c r="J436" s="70"/>
    </row>
    <row r="437" spans="1:10">
      <c r="A437" s="80"/>
      <c r="B437" s="56"/>
      <c r="C437" s="56"/>
      <c r="D437" s="60"/>
      <c r="E437" s="60"/>
      <c r="F437" s="60"/>
      <c r="G437" s="60"/>
      <c r="H437" s="60"/>
      <c r="I437" s="60"/>
      <c r="J437" s="56"/>
    </row>
    <row r="438" spans="1:10">
      <c r="A438" s="81"/>
      <c r="B438" s="70"/>
      <c r="C438" s="70"/>
      <c r="D438" s="63"/>
      <c r="E438" s="63"/>
      <c r="F438" s="63"/>
      <c r="G438" s="63"/>
      <c r="H438" s="63"/>
      <c r="I438" s="63"/>
      <c r="J438" s="70"/>
    </row>
    <row r="439" spans="1:10">
      <c r="A439" s="80"/>
      <c r="B439" s="56"/>
      <c r="C439" s="56"/>
      <c r="D439" s="60"/>
      <c r="E439" s="60"/>
      <c r="F439" s="60"/>
      <c r="G439" s="60"/>
      <c r="H439" s="60"/>
      <c r="I439" s="60"/>
      <c r="J439" s="56"/>
    </row>
    <row r="440" spans="1:10">
      <c r="A440" s="81"/>
      <c r="B440" s="70"/>
      <c r="C440" s="70"/>
      <c r="D440" s="63"/>
      <c r="E440" s="63"/>
      <c r="F440" s="63"/>
      <c r="G440" s="63"/>
      <c r="H440" s="63"/>
      <c r="I440" s="63"/>
      <c r="J440" s="70"/>
    </row>
    <row r="441" spans="1:10">
      <c r="A441" s="80"/>
      <c r="B441" s="56"/>
      <c r="C441" s="56"/>
      <c r="D441" s="60"/>
      <c r="E441" s="60"/>
      <c r="F441" s="60"/>
      <c r="G441" s="60"/>
      <c r="H441" s="60"/>
      <c r="I441" s="60"/>
      <c r="J441" s="56"/>
    </row>
    <row r="442" spans="1:10">
      <c r="A442" s="81"/>
      <c r="B442" s="70"/>
      <c r="C442" s="70"/>
      <c r="D442" s="63"/>
      <c r="E442" s="63"/>
      <c r="F442" s="63"/>
      <c r="G442" s="63"/>
      <c r="H442" s="63"/>
      <c r="I442" s="63"/>
      <c r="J442" s="70"/>
    </row>
    <row r="443" spans="1:10">
      <c r="A443" s="80"/>
      <c r="B443" s="56"/>
      <c r="C443" s="56"/>
      <c r="D443" s="60"/>
      <c r="E443" s="60"/>
      <c r="F443" s="60"/>
      <c r="G443" s="60"/>
      <c r="H443" s="60"/>
      <c r="I443" s="60"/>
      <c r="J443" s="56"/>
    </row>
    <row r="444" spans="1:10">
      <c r="A444" s="81"/>
      <c r="B444" s="70"/>
      <c r="C444" s="70"/>
      <c r="D444" s="63"/>
      <c r="E444" s="63"/>
      <c r="F444" s="63"/>
      <c r="G444" s="63"/>
      <c r="H444" s="63"/>
      <c r="I444" s="63"/>
      <c r="J444" s="70"/>
    </row>
    <row r="445" spans="1:10">
      <c r="A445" s="80"/>
      <c r="B445" s="56"/>
      <c r="C445" s="56"/>
      <c r="D445" s="60"/>
      <c r="E445" s="60"/>
      <c r="F445" s="60"/>
      <c r="G445" s="60"/>
      <c r="H445" s="60"/>
      <c r="I445" s="60"/>
      <c r="J445" s="56"/>
    </row>
    <row r="446" spans="1:10">
      <c r="A446" s="81"/>
      <c r="B446" s="70"/>
      <c r="C446" s="70"/>
      <c r="D446" s="63"/>
      <c r="E446" s="63"/>
      <c r="F446" s="63"/>
      <c r="G446" s="63"/>
      <c r="H446" s="63"/>
      <c r="I446" s="63"/>
      <c r="J446" s="70"/>
    </row>
    <row r="447" spans="1:10">
      <c r="A447" s="80"/>
      <c r="B447" s="56"/>
      <c r="C447" s="56"/>
      <c r="D447" s="60"/>
      <c r="E447" s="60"/>
      <c r="F447" s="60"/>
      <c r="G447" s="60"/>
      <c r="H447" s="60"/>
      <c r="I447" s="60"/>
      <c r="J447" s="56"/>
    </row>
    <row r="448" spans="1:10">
      <c r="A448" s="81"/>
      <c r="B448" s="70"/>
      <c r="C448" s="70"/>
      <c r="D448" s="63"/>
      <c r="E448" s="63"/>
      <c r="F448" s="63"/>
      <c r="G448" s="63"/>
      <c r="H448" s="63"/>
      <c r="I448" s="63"/>
      <c r="J448" s="70"/>
    </row>
    <row r="449" spans="1:10">
      <c r="A449" s="80"/>
      <c r="B449" s="56"/>
      <c r="C449" s="56"/>
      <c r="D449" s="60"/>
      <c r="E449" s="60"/>
      <c r="F449" s="60"/>
      <c r="G449" s="60"/>
      <c r="H449" s="60"/>
      <c r="I449" s="60"/>
      <c r="J449" s="56"/>
    </row>
    <row r="450" spans="1:10">
      <c r="A450" s="81"/>
      <c r="B450" s="70"/>
      <c r="C450" s="70"/>
      <c r="D450" s="63"/>
      <c r="E450" s="63"/>
      <c r="F450" s="63"/>
      <c r="G450" s="63"/>
      <c r="H450" s="63"/>
      <c r="I450" s="63"/>
      <c r="J450" s="70"/>
    </row>
    <row r="451" spans="1:10">
      <c r="A451" s="80"/>
      <c r="B451" s="56"/>
      <c r="C451" s="56"/>
      <c r="D451" s="60"/>
      <c r="E451" s="60"/>
      <c r="F451" s="60"/>
      <c r="G451" s="60"/>
      <c r="H451" s="60"/>
      <c r="I451" s="60"/>
      <c r="J451" s="56"/>
    </row>
    <row r="452" spans="1:10">
      <c r="A452" s="81"/>
      <c r="B452" s="70"/>
      <c r="C452" s="70"/>
      <c r="D452" s="63"/>
      <c r="E452" s="63"/>
      <c r="F452" s="63"/>
      <c r="G452" s="63"/>
      <c r="H452" s="63"/>
      <c r="I452" s="63"/>
      <c r="J452" s="70"/>
    </row>
    <row r="453" spans="1:10">
      <c r="A453" s="80"/>
      <c r="B453" s="56"/>
      <c r="C453" s="56"/>
      <c r="D453" s="60"/>
      <c r="E453" s="60"/>
      <c r="F453" s="60"/>
      <c r="G453" s="60"/>
      <c r="H453" s="60"/>
      <c r="I453" s="60"/>
      <c r="J453" s="56"/>
    </row>
    <row r="454" spans="1:10">
      <c r="A454" s="81"/>
      <c r="B454" s="70"/>
      <c r="C454" s="70"/>
      <c r="D454" s="63"/>
      <c r="E454" s="63"/>
      <c r="F454" s="63"/>
      <c r="G454" s="63"/>
      <c r="H454" s="63"/>
      <c r="I454" s="63"/>
      <c r="J454" s="70"/>
    </row>
    <row r="455" spans="1:10">
      <c r="A455" s="80"/>
      <c r="B455" s="56"/>
      <c r="C455" s="56"/>
      <c r="D455" s="60"/>
      <c r="E455" s="60"/>
      <c r="F455" s="60"/>
      <c r="G455" s="60"/>
      <c r="H455" s="60"/>
      <c r="I455" s="60"/>
      <c r="J455" s="56"/>
    </row>
    <row r="456" spans="1:10">
      <c r="A456" s="81"/>
      <c r="B456" s="70"/>
      <c r="C456" s="70"/>
      <c r="D456" s="63"/>
      <c r="E456" s="63"/>
      <c r="F456" s="63"/>
      <c r="G456" s="63"/>
      <c r="H456" s="63"/>
      <c r="I456" s="63"/>
      <c r="J456" s="70"/>
    </row>
    <row r="457" spans="1:10">
      <c r="A457" s="80"/>
      <c r="B457" s="56"/>
      <c r="C457" s="56"/>
      <c r="D457" s="60"/>
      <c r="E457" s="60"/>
      <c r="F457" s="60"/>
      <c r="G457" s="60"/>
      <c r="H457" s="60"/>
      <c r="I457" s="60"/>
      <c r="J457" s="56"/>
    </row>
    <row r="458" spans="1:10">
      <c r="A458" s="81"/>
      <c r="B458" s="70"/>
      <c r="C458" s="70"/>
      <c r="D458" s="63"/>
      <c r="E458" s="63"/>
      <c r="F458" s="63"/>
      <c r="G458" s="63"/>
      <c r="H458" s="63"/>
      <c r="I458" s="63"/>
      <c r="J458" s="70"/>
    </row>
    <row r="459" spans="1:10">
      <c r="A459" s="80"/>
      <c r="B459" s="56"/>
      <c r="C459" s="56"/>
      <c r="D459" s="60"/>
      <c r="E459" s="60"/>
      <c r="F459" s="60"/>
      <c r="G459" s="60"/>
      <c r="H459" s="60"/>
      <c r="I459" s="60"/>
      <c r="J459" s="56"/>
    </row>
    <row r="460" spans="1:10">
      <c r="A460" s="81"/>
      <c r="B460" s="70"/>
      <c r="C460" s="70"/>
      <c r="D460" s="63"/>
      <c r="E460" s="63"/>
      <c r="F460" s="63"/>
      <c r="G460" s="63"/>
      <c r="H460" s="63"/>
      <c r="I460" s="63"/>
      <c r="J460" s="70"/>
    </row>
    <row r="461" spans="1:10">
      <c r="A461" s="80"/>
      <c r="B461" s="56"/>
      <c r="C461" s="56"/>
      <c r="D461" s="60"/>
      <c r="E461" s="60"/>
      <c r="F461" s="60"/>
      <c r="G461" s="60"/>
      <c r="H461" s="60"/>
      <c r="I461" s="60"/>
      <c r="J461" s="56"/>
    </row>
    <row r="462" spans="1:10">
      <c r="A462" s="81"/>
      <c r="B462" s="70"/>
      <c r="C462" s="70"/>
      <c r="D462" s="63"/>
      <c r="E462" s="63"/>
      <c r="F462" s="63"/>
      <c r="G462" s="63"/>
      <c r="H462" s="63"/>
      <c r="I462" s="63"/>
      <c r="J462" s="70"/>
    </row>
    <row r="463" spans="1:10">
      <c r="A463" s="80"/>
      <c r="B463" s="56"/>
      <c r="C463" s="56"/>
      <c r="D463" s="60"/>
      <c r="E463" s="60"/>
      <c r="F463" s="60"/>
      <c r="G463" s="60"/>
      <c r="H463" s="60"/>
      <c r="I463" s="60"/>
      <c r="J463" s="56"/>
    </row>
    <row r="464" spans="1:10">
      <c r="A464" s="81"/>
      <c r="B464" s="70"/>
      <c r="C464" s="70"/>
      <c r="D464" s="63"/>
      <c r="E464" s="63"/>
      <c r="F464" s="63"/>
      <c r="G464" s="63"/>
      <c r="H464" s="63"/>
      <c r="I464" s="63"/>
      <c r="J464" s="70"/>
    </row>
    <row r="465" spans="1:10">
      <c r="A465" s="80"/>
      <c r="B465" s="56"/>
      <c r="C465" s="56"/>
      <c r="D465" s="60"/>
      <c r="E465" s="60"/>
      <c r="F465" s="60"/>
      <c r="G465" s="60"/>
      <c r="H465" s="60"/>
      <c r="I465" s="60"/>
      <c r="J465" s="56"/>
    </row>
    <row r="466" spans="1:10">
      <c r="A466" s="81"/>
      <c r="B466" s="70"/>
      <c r="C466" s="70"/>
      <c r="D466" s="63"/>
      <c r="E466" s="63"/>
      <c r="F466" s="63"/>
      <c r="G466" s="63"/>
      <c r="H466" s="63"/>
      <c r="I466" s="63"/>
      <c r="J466" s="70"/>
    </row>
    <row r="467" spans="1:10">
      <c r="A467" s="80"/>
      <c r="B467" s="56"/>
      <c r="C467" s="56"/>
      <c r="D467" s="60"/>
      <c r="E467" s="60"/>
      <c r="F467" s="60"/>
      <c r="G467" s="60"/>
      <c r="H467" s="60"/>
      <c r="I467" s="60"/>
      <c r="J467" s="56"/>
    </row>
    <row r="468" spans="1:10">
      <c r="A468" s="81"/>
      <c r="B468" s="70"/>
      <c r="C468" s="70"/>
      <c r="D468" s="63"/>
      <c r="E468" s="63"/>
      <c r="F468" s="63"/>
      <c r="G468" s="63"/>
      <c r="H468" s="63"/>
      <c r="I468" s="63"/>
      <c r="J468" s="70"/>
    </row>
    <row r="469" spans="1:10">
      <c r="A469" s="80"/>
      <c r="B469" s="56"/>
      <c r="C469" s="56"/>
      <c r="D469" s="60"/>
      <c r="E469" s="60"/>
      <c r="F469" s="60"/>
      <c r="G469" s="60"/>
      <c r="H469" s="60"/>
      <c r="I469" s="60"/>
      <c r="J469" s="56"/>
    </row>
    <row r="470" spans="1:10">
      <c r="A470" s="81"/>
      <c r="B470" s="70"/>
      <c r="C470" s="70"/>
      <c r="D470" s="63"/>
      <c r="E470" s="63"/>
      <c r="F470" s="63"/>
      <c r="G470" s="63"/>
      <c r="H470" s="63"/>
      <c r="I470" s="63"/>
      <c r="J470" s="70"/>
    </row>
    <row r="471" spans="1:10">
      <c r="A471" s="80"/>
      <c r="B471" s="56"/>
      <c r="C471" s="56"/>
      <c r="D471" s="60"/>
      <c r="E471" s="60"/>
      <c r="F471" s="60"/>
      <c r="G471" s="60"/>
      <c r="H471" s="60"/>
      <c r="I471" s="60"/>
      <c r="J471" s="56"/>
    </row>
    <row r="472" spans="1:10">
      <c r="A472" s="81"/>
      <c r="B472" s="70"/>
      <c r="C472" s="70"/>
      <c r="D472" s="63"/>
      <c r="E472" s="63"/>
      <c r="F472" s="63"/>
      <c r="G472" s="63"/>
      <c r="H472" s="63"/>
      <c r="I472" s="63"/>
      <c r="J472" s="70"/>
    </row>
    <row r="473" spans="1:10">
      <c r="A473" s="80"/>
      <c r="B473" s="56"/>
      <c r="C473" s="56"/>
      <c r="D473" s="60"/>
      <c r="E473" s="60"/>
      <c r="F473" s="60"/>
      <c r="G473" s="60"/>
      <c r="H473" s="60"/>
      <c r="I473" s="60"/>
      <c r="J473" s="56"/>
    </row>
    <row r="474" spans="1:10">
      <c r="A474" s="81"/>
      <c r="B474" s="70"/>
      <c r="C474" s="70"/>
      <c r="D474" s="63"/>
      <c r="E474" s="63"/>
      <c r="F474" s="63"/>
      <c r="G474" s="63"/>
      <c r="H474" s="63"/>
      <c r="I474" s="63"/>
      <c r="J474" s="70"/>
    </row>
    <row r="475" spans="1:10">
      <c r="A475" s="80"/>
      <c r="B475" s="56"/>
      <c r="C475" s="56"/>
      <c r="D475" s="60"/>
      <c r="E475" s="60"/>
      <c r="F475" s="60"/>
      <c r="G475" s="60"/>
      <c r="H475" s="60"/>
      <c r="I475" s="60"/>
      <c r="J475" s="56"/>
    </row>
    <row r="476" spans="1:10">
      <c r="A476" s="81"/>
      <c r="B476" s="70"/>
      <c r="C476" s="70"/>
      <c r="D476" s="63"/>
      <c r="E476" s="63"/>
      <c r="F476" s="63"/>
      <c r="G476" s="63"/>
      <c r="H476" s="63"/>
      <c r="I476" s="63"/>
      <c r="J476" s="70"/>
    </row>
    <row r="477" spans="1:10">
      <c r="A477" s="80"/>
      <c r="B477" s="56"/>
      <c r="C477" s="56"/>
      <c r="D477" s="60"/>
      <c r="E477" s="60"/>
      <c r="F477" s="60"/>
      <c r="G477" s="60"/>
      <c r="H477" s="60"/>
      <c r="I477" s="60"/>
      <c r="J477" s="56"/>
    </row>
    <row r="478" spans="1:10">
      <c r="A478" s="81"/>
      <c r="B478" s="70"/>
      <c r="C478" s="70"/>
      <c r="D478" s="63"/>
      <c r="E478" s="63"/>
      <c r="F478" s="63"/>
      <c r="G478" s="63"/>
      <c r="H478" s="63"/>
      <c r="I478" s="63"/>
      <c r="J478" s="70"/>
    </row>
    <row r="479" spans="1:10">
      <c r="A479" s="80"/>
      <c r="B479" s="56"/>
      <c r="C479" s="56"/>
      <c r="D479" s="60"/>
      <c r="E479" s="60"/>
      <c r="F479" s="60"/>
      <c r="G479" s="60"/>
      <c r="H479" s="60"/>
      <c r="I479" s="60"/>
      <c r="J479" s="56"/>
    </row>
    <row r="480" spans="1:10">
      <c r="A480" s="81"/>
      <c r="B480" s="70"/>
      <c r="C480" s="70"/>
      <c r="D480" s="63"/>
      <c r="E480" s="63"/>
      <c r="F480" s="63"/>
      <c r="G480" s="63"/>
      <c r="H480" s="63"/>
      <c r="I480" s="63"/>
      <c r="J480" s="70"/>
    </row>
    <row r="481" spans="1:10">
      <c r="A481" s="80"/>
      <c r="B481" s="56"/>
      <c r="C481" s="56"/>
      <c r="D481" s="60"/>
      <c r="E481" s="60"/>
      <c r="F481" s="60"/>
      <c r="G481" s="60"/>
      <c r="H481" s="60"/>
      <c r="I481" s="60"/>
      <c r="J481" s="56"/>
    </row>
    <row r="482" spans="1:10">
      <c r="A482" s="81"/>
      <c r="B482" s="70"/>
      <c r="C482" s="70"/>
      <c r="D482" s="63"/>
      <c r="E482" s="63"/>
      <c r="F482" s="63"/>
      <c r="G482" s="63"/>
      <c r="H482" s="63"/>
      <c r="I482" s="63"/>
      <c r="J482" s="70"/>
    </row>
    <row r="483" spans="1:10">
      <c r="A483" s="80"/>
      <c r="B483" s="56"/>
      <c r="C483" s="56"/>
      <c r="D483" s="60"/>
      <c r="E483" s="60"/>
      <c r="F483" s="60"/>
      <c r="G483" s="60"/>
      <c r="H483" s="60"/>
      <c r="I483" s="60"/>
      <c r="J483" s="56"/>
    </row>
    <row r="484" spans="1:10">
      <c r="A484" s="81"/>
      <c r="B484" s="70"/>
      <c r="C484" s="70"/>
      <c r="D484" s="63"/>
      <c r="E484" s="63"/>
      <c r="F484" s="63"/>
      <c r="G484" s="63"/>
      <c r="H484" s="63"/>
      <c r="I484" s="63"/>
      <c r="J484" s="70"/>
    </row>
    <row r="485" spans="1:10">
      <c r="A485" s="80"/>
      <c r="B485" s="56"/>
      <c r="C485" s="56"/>
      <c r="D485" s="60"/>
      <c r="E485" s="60"/>
      <c r="F485" s="60"/>
      <c r="G485" s="60"/>
      <c r="H485" s="60"/>
      <c r="I485" s="60"/>
      <c r="J485" s="56"/>
    </row>
    <row r="486" spans="1:10">
      <c r="A486" s="81"/>
      <c r="B486" s="70"/>
      <c r="C486" s="70"/>
      <c r="D486" s="63"/>
      <c r="E486" s="63"/>
      <c r="F486" s="63"/>
      <c r="G486" s="63"/>
      <c r="H486" s="63"/>
      <c r="I486" s="63"/>
      <c r="J486" s="70"/>
    </row>
    <row r="487" spans="1:10">
      <c r="A487" s="80"/>
      <c r="B487" s="56"/>
      <c r="C487" s="56"/>
      <c r="D487" s="60"/>
      <c r="E487" s="60"/>
      <c r="F487" s="60"/>
      <c r="G487" s="60"/>
      <c r="H487" s="60"/>
      <c r="I487" s="60"/>
      <c r="J487" s="56"/>
    </row>
    <row r="488" spans="1:10">
      <c r="A488" s="81"/>
      <c r="B488" s="70"/>
      <c r="C488" s="70"/>
      <c r="D488" s="63"/>
      <c r="E488" s="63"/>
      <c r="F488" s="63"/>
      <c r="G488" s="63"/>
      <c r="H488" s="63"/>
      <c r="I488" s="63"/>
      <c r="J488" s="70"/>
    </row>
    <row r="489" spans="1:10">
      <c r="A489" s="80"/>
      <c r="B489" s="56"/>
      <c r="C489" s="56"/>
      <c r="D489" s="60"/>
      <c r="E489" s="60"/>
      <c r="F489" s="60"/>
      <c r="G489" s="60"/>
      <c r="H489" s="60"/>
      <c r="I489" s="60"/>
      <c r="J489" s="56"/>
    </row>
    <row r="490" spans="1:10">
      <c r="A490" s="81"/>
      <c r="B490" s="70"/>
      <c r="C490" s="70"/>
      <c r="D490" s="63"/>
      <c r="E490" s="63"/>
      <c r="F490" s="63"/>
      <c r="G490" s="63"/>
      <c r="H490" s="63"/>
      <c r="I490" s="63"/>
      <c r="J490" s="70"/>
    </row>
    <row r="491" spans="1:10">
      <c r="A491" s="80"/>
      <c r="B491" s="56"/>
      <c r="C491" s="56"/>
      <c r="D491" s="60"/>
      <c r="E491" s="60"/>
      <c r="F491" s="60"/>
      <c r="G491" s="60"/>
      <c r="H491" s="60"/>
      <c r="I491" s="60"/>
      <c r="J491" s="56"/>
    </row>
    <row r="492" spans="1:10">
      <c r="A492" s="81"/>
      <c r="B492" s="70"/>
      <c r="C492" s="70"/>
      <c r="D492" s="63"/>
      <c r="E492" s="63"/>
      <c r="F492" s="63"/>
      <c r="G492" s="63"/>
      <c r="H492" s="63"/>
      <c r="I492" s="63"/>
      <c r="J492" s="70"/>
    </row>
    <row r="493" spans="1:10">
      <c r="A493" s="80"/>
      <c r="B493" s="56"/>
      <c r="C493" s="56"/>
      <c r="D493" s="60"/>
      <c r="E493" s="60"/>
      <c r="F493" s="60"/>
      <c r="G493" s="60"/>
      <c r="H493" s="60"/>
      <c r="I493" s="60"/>
      <c r="J493" s="56"/>
    </row>
    <row r="494" spans="1:10">
      <c r="A494" s="81"/>
      <c r="B494" s="70"/>
      <c r="C494" s="70"/>
      <c r="D494" s="63"/>
      <c r="E494" s="63"/>
      <c r="F494" s="63"/>
      <c r="G494" s="63"/>
      <c r="H494" s="63"/>
      <c r="I494" s="63"/>
      <c r="J494" s="70"/>
    </row>
    <row r="495" spans="1:10">
      <c r="A495" s="80"/>
      <c r="B495" s="56"/>
      <c r="C495" s="56"/>
      <c r="D495" s="60"/>
      <c r="E495" s="60"/>
      <c r="F495" s="60"/>
      <c r="G495" s="60"/>
      <c r="H495" s="60"/>
      <c r="I495" s="60"/>
      <c r="J495" s="56"/>
    </row>
    <row r="496" spans="1:10">
      <c r="A496" s="81"/>
      <c r="B496" s="70"/>
      <c r="C496" s="70"/>
      <c r="D496" s="63"/>
      <c r="E496" s="63"/>
      <c r="F496" s="63"/>
      <c r="G496" s="63"/>
      <c r="H496" s="63"/>
      <c r="I496" s="63"/>
      <c r="J496" s="70"/>
    </row>
    <row r="497" spans="1:10">
      <c r="A497" s="80"/>
      <c r="B497" s="56"/>
      <c r="C497" s="56"/>
      <c r="D497" s="60"/>
      <c r="E497" s="60"/>
      <c r="F497" s="60"/>
      <c r="G497" s="60"/>
      <c r="H497" s="60"/>
      <c r="I497" s="60"/>
      <c r="J497" s="56"/>
    </row>
    <row r="498" spans="1:10">
      <c r="A498" s="81"/>
      <c r="B498" s="70"/>
      <c r="C498" s="70"/>
      <c r="D498" s="63"/>
      <c r="E498" s="63"/>
      <c r="F498" s="63"/>
      <c r="G498" s="63"/>
      <c r="H498" s="63"/>
      <c r="I498" s="63"/>
      <c r="J498" s="70"/>
    </row>
    <row r="499" spans="1:10">
      <c r="A499" s="80"/>
      <c r="B499" s="56"/>
      <c r="C499" s="56"/>
      <c r="D499" s="60"/>
      <c r="E499" s="60"/>
      <c r="F499" s="60"/>
      <c r="G499" s="60"/>
      <c r="H499" s="60"/>
      <c r="I499" s="60"/>
      <c r="J499" s="56"/>
    </row>
    <row r="500" spans="1:10">
      <c r="A500" s="81"/>
      <c r="B500" s="70"/>
      <c r="C500" s="70"/>
      <c r="D500" s="63"/>
      <c r="E500" s="63"/>
      <c r="F500" s="63"/>
      <c r="G500" s="63"/>
      <c r="H500" s="63"/>
      <c r="I500" s="63"/>
      <c r="J500" s="70"/>
    </row>
  </sheetData>
  <mergeCells count="2">
    <mergeCell ref="A1:J1"/>
    <mergeCell ref="A2:I2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00"/>
  <sheetViews>
    <sheetView showGridLines="0" workbookViewId="0">
      <selection sqref="A1:H1"/>
    </sheetView>
  </sheetViews>
  <sheetFormatPr baseColWidth="10" defaultColWidth="8.83203125" defaultRowHeight="14"/>
  <cols>
    <col min="1" max="1" width="12" customWidth="1"/>
    <col min="2" max="2" width="18" style="7" customWidth="1"/>
    <col min="3" max="3" width="14" style="7" customWidth="1"/>
    <col min="4" max="4" width="12" style="7" customWidth="1"/>
    <col min="5" max="5" width="14" style="7" customWidth="1"/>
    <col min="6" max="7" width="12" style="7" customWidth="1"/>
    <col min="8" max="8" width="24" customWidth="1"/>
  </cols>
  <sheetData>
    <row r="1" spans="1:22" ht="42.75" customHeight="1">
      <c r="A1" s="116" t="s">
        <v>171</v>
      </c>
      <c r="B1" s="116"/>
      <c r="C1" s="116"/>
      <c r="D1" s="116"/>
      <c r="E1" s="116"/>
      <c r="F1" s="116"/>
      <c r="G1" s="116"/>
      <c r="H1" s="116"/>
      <c r="I1" s="19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2" customHeight="1">
      <c r="A2" s="113" t="s">
        <v>172</v>
      </c>
      <c r="B2" s="113"/>
      <c r="C2" s="113"/>
      <c r="D2" s="113"/>
      <c r="E2" s="113"/>
      <c r="F2" s="113"/>
      <c r="G2" s="113"/>
      <c r="H2" s="113"/>
      <c r="I2" s="16"/>
    </row>
    <row r="4" spans="1:22" ht="32">
      <c r="A4" s="52" t="s">
        <v>62</v>
      </c>
      <c r="B4" s="53" t="s">
        <v>17</v>
      </c>
      <c r="C4" s="53" t="s">
        <v>59</v>
      </c>
      <c r="D4" s="53" t="s">
        <v>173</v>
      </c>
      <c r="E4" s="53" t="s">
        <v>60</v>
      </c>
      <c r="F4" s="53" t="s">
        <v>35</v>
      </c>
      <c r="G4" s="53" t="s">
        <v>174</v>
      </c>
      <c r="H4" s="55" t="s">
        <v>90</v>
      </c>
    </row>
    <row r="5" spans="1:22">
      <c r="A5" s="74">
        <v>46037</v>
      </c>
      <c r="B5" s="56" t="s">
        <v>92</v>
      </c>
      <c r="C5" s="82">
        <v>221.8</v>
      </c>
      <c r="D5" s="82">
        <v>104</v>
      </c>
      <c r="E5" s="82">
        <v>192.1</v>
      </c>
      <c r="F5" s="57">
        <v>9.4E-2</v>
      </c>
      <c r="G5" s="56">
        <v>43.9</v>
      </c>
      <c r="H5" s="75" t="s">
        <v>175</v>
      </c>
    </row>
    <row r="6" spans="1:22">
      <c r="A6" s="71">
        <v>46067</v>
      </c>
      <c r="B6" s="70" t="s">
        <v>92</v>
      </c>
      <c r="C6" s="83">
        <v>218.5</v>
      </c>
      <c r="D6" s="83">
        <v>101.5</v>
      </c>
      <c r="E6" s="83">
        <v>187.7</v>
      </c>
      <c r="F6" s="64">
        <v>0.15</v>
      </c>
      <c r="G6" s="70">
        <v>44.5</v>
      </c>
      <c r="H6" s="72" t="s">
        <v>176</v>
      </c>
    </row>
    <row r="7" spans="1:22">
      <c r="A7" s="74">
        <v>46097</v>
      </c>
      <c r="B7" s="56" t="s">
        <v>92</v>
      </c>
      <c r="C7" s="82">
        <v>222.8</v>
      </c>
      <c r="D7" s="82">
        <v>99.7</v>
      </c>
      <c r="E7" s="82">
        <v>177.6</v>
      </c>
      <c r="F7" s="57">
        <v>0.155</v>
      </c>
      <c r="G7" s="56">
        <v>48</v>
      </c>
      <c r="H7" s="75" t="s">
        <v>177</v>
      </c>
    </row>
    <row r="8" spans="1:22">
      <c r="A8" s="71">
        <v>46127</v>
      </c>
      <c r="B8" s="70" t="s">
        <v>92</v>
      </c>
      <c r="C8" s="83">
        <v>221.7</v>
      </c>
      <c r="D8" s="83">
        <v>106.4</v>
      </c>
      <c r="E8" s="83">
        <v>186.7</v>
      </c>
      <c r="F8" s="64">
        <v>7.0000000000000007E-2</v>
      </c>
      <c r="G8" s="70">
        <v>51.6</v>
      </c>
      <c r="H8" s="72" t="s">
        <v>178</v>
      </c>
    </row>
    <row r="9" spans="1:22">
      <c r="A9" s="74">
        <v>46037</v>
      </c>
      <c r="B9" s="56" t="s">
        <v>98</v>
      </c>
      <c r="C9" s="82">
        <v>203.2</v>
      </c>
      <c r="D9" s="82">
        <v>89.8</v>
      </c>
      <c r="E9" s="82">
        <v>167.3</v>
      </c>
      <c r="F9" s="57">
        <v>0.13800000000000001</v>
      </c>
      <c r="G9" s="56">
        <v>57</v>
      </c>
      <c r="H9" s="75" t="s">
        <v>179</v>
      </c>
    </row>
    <row r="10" spans="1:22">
      <c r="A10" s="71">
        <v>46067</v>
      </c>
      <c r="B10" s="70" t="s">
        <v>98</v>
      </c>
      <c r="C10" s="83">
        <v>208</v>
      </c>
      <c r="D10" s="83">
        <v>95.4</v>
      </c>
      <c r="E10" s="83">
        <v>177</v>
      </c>
      <c r="F10" s="64">
        <v>0.154</v>
      </c>
      <c r="G10" s="70">
        <v>45.7</v>
      </c>
      <c r="H10" s="72" t="s">
        <v>180</v>
      </c>
    </row>
    <row r="11" spans="1:22">
      <c r="A11" s="74">
        <v>46097</v>
      </c>
      <c r="B11" s="56" t="s">
        <v>98</v>
      </c>
      <c r="C11" s="82">
        <v>205.7</v>
      </c>
      <c r="D11" s="82">
        <v>103</v>
      </c>
      <c r="E11" s="82">
        <v>172.5</v>
      </c>
      <c r="F11" s="57">
        <v>8.6999999999999994E-2</v>
      </c>
      <c r="G11" s="56">
        <v>54.6</v>
      </c>
      <c r="H11" s="75" t="s">
        <v>181</v>
      </c>
    </row>
    <row r="12" spans="1:22">
      <c r="A12" s="71">
        <v>46127</v>
      </c>
      <c r="B12" s="70" t="s">
        <v>98</v>
      </c>
      <c r="C12" s="83">
        <v>209.6</v>
      </c>
      <c r="D12" s="83">
        <v>96.1</v>
      </c>
      <c r="E12" s="83">
        <v>165.7</v>
      </c>
      <c r="F12" s="64">
        <v>0.15</v>
      </c>
      <c r="G12" s="70">
        <v>57.3</v>
      </c>
      <c r="H12" s="72" t="s">
        <v>182</v>
      </c>
    </row>
    <row r="13" spans="1:22">
      <c r="A13" s="74">
        <v>46037</v>
      </c>
      <c r="B13" s="56" t="s">
        <v>103</v>
      </c>
      <c r="C13" s="82">
        <v>175.9</v>
      </c>
      <c r="D13" s="82">
        <v>82.4</v>
      </c>
      <c r="E13" s="82">
        <v>142.4</v>
      </c>
      <c r="F13" s="57">
        <v>7.1999999999999995E-2</v>
      </c>
      <c r="G13" s="56">
        <v>43.1</v>
      </c>
      <c r="H13" s="75" t="s">
        <v>183</v>
      </c>
    </row>
    <row r="14" spans="1:22">
      <c r="A14" s="71">
        <v>46067</v>
      </c>
      <c r="B14" s="70" t="s">
        <v>103</v>
      </c>
      <c r="C14" s="83">
        <v>178.1</v>
      </c>
      <c r="D14" s="83">
        <v>77.5</v>
      </c>
      <c r="E14" s="83">
        <v>155.6</v>
      </c>
      <c r="F14" s="64">
        <v>0.11600000000000001</v>
      </c>
      <c r="G14" s="70">
        <v>54.6</v>
      </c>
      <c r="H14" s="72" t="s">
        <v>184</v>
      </c>
    </row>
    <row r="15" spans="1:22">
      <c r="A15" s="74">
        <v>46097</v>
      </c>
      <c r="B15" s="56" t="s">
        <v>103</v>
      </c>
      <c r="C15" s="82">
        <v>173.5</v>
      </c>
      <c r="D15" s="82">
        <v>75.3</v>
      </c>
      <c r="E15" s="82">
        <v>141.19999999999999</v>
      </c>
      <c r="F15" s="57">
        <v>7.2999999999999995E-2</v>
      </c>
      <c r="G15" s="56">
        <v>53.1</v>
      </c>
      <c r="H15" s="75" t="s">
        <v>185</v>
      </c>
    </row>
    <row r="16" spans="1:22">
      <c r="A16" s="71">
        <v>46127</v>
      </c>
      <c r="B16" s="70" t="s">
        <v>103</v>
      </c>
      <c r="C16" s="83">
        <v>178.5</v>
      </c>
      <c r="D16" s="83">
        <v>85.5</v>
      </c>
      <c r="E16" s="83">
        <v>147.6</v>
      </c>
      <c r="F16" s="64">
        <v>0.11899999999999999</v>
      </c>
      <c r="G16" s="70">
        <v>55.5</v>
      </c>
      <c r="H16" s="72" t="s">
        <v>186</v>
      </c>
    </row>
    <row r="17" spans="1:8">
      <c r="A17" s="74">
        <v>46037</v>
      </c>
      <c r="B17" s="56" t="s">
        <v>108</v>
      </c>
      <c r="C17" s="82">
        <v>187.6</v>
      </c>
      <c r="D17" s="82">
        <v>83.8</v>
      </c>
      <c r="E17" s="82">
        <v>156.1</v>
      </c>
      <c r="F17" s="57">
        <v>7.5999999999999998E-2</v>
      </c>
      <c r="G17" s="56">
        <v>56</v>
      </c>
      <c r="H17" s="75" t="s">
        <v>187</v>
      </c>
    </row>
    <row r="18" spans="1:8">
      <c r="A18" s="71">
        <v>46067</v>
      </c>
      <c r="B18" s="70" t="s">
        <v>108</v>
      </c>
      <c r="C18" s="83">
        <v>187.8</v>
      </c>
      <c r="D18" s="83">
        <v>85.4</v>
      </c>
      <c r="E18" s="83">
        <v>166</v>
      </c>
      <c r="F18" s="64">
        <v>7.8E-2</v>
      </c>
      <c r="G18" s="70">
        <v>46.6</v>
      </c>
      <c r="H18" s="72" t="s">
        <v>188</v>
      </c>
    </row>
    <row r="19" spans="1:8">
      <c r="A19" s="74">
        <v>46097</v>
      </c>
      <c r="B19" s="56" t="s">
        <v>108</v>
      </c>
      <c r="C19" s="82">
        <v>188.9</v>
      </c>
      <c r="D19" s="82">
        <v>94</v>
      </c>
      <c r="E19" s="82">
        <v>155.5</v>
      </c>
      <c r="F19" s="57">
        <v>7.6999999999999999E-2</v>
      </c>
      <c r="G19" s="56">
        <v>52.7</v>
      </c>
      <c r="H19" s="75" t="s">
        <v>189</v>
      </c>
    </row>
    <row r="20" spans="1:8">
      <c r="A20" s="71">
        <v>46127</v>
      </c>
      <c r="B20" s="70" t="s">
        <v>108</v>
      </c>
      <c r="C20" s="83">
        <v>192.3</v>
      </c>
      <c r="D20" s="83">
        <v>87.9</v>
      </c>
      <c r="E20" s="83">
        <v>164</v>
      </c>
      <c r="F20" s="64">
        <v>0.14899999999999999</v>
      </c>
      <c r="G20" s="70">
        <v>57.8</v>
      </c>
      <c r="H20" s="72" t="s">
        <v>190</v>
      </c>
    </row>
    <row r="21" spans="1:8">
      <c r="A21" s="74">
        <v>46037</v>
      </c>
      <c r="B21" s="56" t="s">
        <v>43</v>
      </c>
      <c r="C21" s="82">
        <v>228.3</v>
      </c>
      <c r="D21" s="82">
        <v>113.9</v>
      </c>
      <c r="E21" s="82">
        <v>187.6</v>
      </c>
      <c r="F21" s="57">
        <v>0.14699999999999999</v>
      </c>
      <c r="G21" s="56">
        <v>54.6</v>
      </c>
      <c r="H21" s="75" t="s">
        <v>191</v>
      </c>
    </row>
    <row r="22" spans="1:8">
      <c r="A22" s="71">
        <v>46067</v>
      </c>
      <c r="B22" s="70" t="s">
        <v>43</v>
      </c>
      <c r="C22" s="83">
        <v>226.6</v>
      </c>
      <c r="D22" s="83">
        <v>111.3</v>
      </c>
      <c r="E22" s="83">
        <v>184.3</v>
      </c>
      <c r="F22" s="64">
        <v>0.112</v>
      </c>
      <c r="G22" s="70">
        <v>45.2</v>
      </c>
      <c r="H22" s="72" t="s">
        <v>192</v>
      </c>
    </row>
    <row r="23" spans="1:8">
      <c r="A23" s="74">
        <v>46097</v>
      </c>
      <c r="B23" s="56" t="s">
        <v>43</v>
      </c>
      <c r="C23" s="82">
        <v>232.8</v>
      </c>
      <c r="D23" s="82">
        <v>99.4</v>
      </c>
      <c r="E23" s="82">
        <v>202.7</v>
      </c>
      <c r="F23" s="57">
        <v>0.13200000000000001</v>
      </c>
      <c r="G23" s="56">
        <v>54.5</v>
      </c>
      <c r="H23" s="75" t="s">
        <v>193</v>
      </c>
    </row>
    <row r="24" spans="1:8">
      <c r="A24" s="71">
        <v>46127</v>
      </c>
      <c r="B24" s="70" t="s">
        <v>43</v>
      </c>
      <c r="C24" s="83">
        <v>232.2</v>
      </c>
      <c r="D24" s="83">
        <v>101.4</v>
      </c>
      <c r="E24" s="83">
        <v>202.3</v>
      </c>
      <c r="F24" s="64">
        <v>0.125</v>
      </c>
      <c r="G24" s="70">
        <v>54.5</v>
      </c>
      <c r="H24" s="72" t="s">
        <v>194</v>
      </c>
    </row>
    <row r="25" spans="1:8">
      <c r="A25" s="74">
        <v>46037</v>
      </c>
      <c r="B25" s="56" t="s">
        <v>117</v>
      </c>
      <c r="C25" s="82">
        <v>209.8</v>
      </c>
      <c r="D25" s="82">
        <v>101.3</v>
      </c>
      <c r="E25" s="82">
        <v>173.4</v>
      </c>
      <c r="F25" s="57">
        <v>7.0000000000000007E-2</v>
      </c>
      <c r="G25" s="56">
        <v>44.5</v>
      </c>
      <c r="H25" s="75" t="s">
        <v>175</v>
      </c>
    </row>
    <row r="26" spans="1:8">
      <c r="A26" s="71">
        <v>46067</v>
      </c>
      <c r="B26" s="70" t="s">
        <v>117</v>
      </c>
      <c r="C26" s="83">
        <v>212.1</v>
      </c>
      <c r="D26" s="83">
        <v>100.7</v>
      </c>
      <c r="E26" s="83">
        <v>178.4</v>
      </c>
      <c r="F26" s="64">
        <v>0.09</v>
      </c>
      <c r="G26" s="70">
        <v>44.5</v>
      </c>
      <c r="H26" s="72" t="s">
        <v>176</v>
      </c>
    </row>
    <row r="27" spans="1:8">
      <c r="A27" s="74">
        <v>46097</v>
      </c>
      <c r="B27" s="56" t="s">
        <v>117</v>
      </c>
      <c r="C27" s="82">
        <v>215.9</v>
      </c>
      <c r="D27" s="82">
        <v>90.7</v>
      </c>
      <c r="E27" s="82">
        <v>186.8</v>
      </c>
      <c r="F27" s="57">
        <v>0.109</v>
      </c>
      <c r="G27" s="56">
        <v>54.9</v>
      </c>
      <c r="H27" s="75" t="s">
        <v>177</v>
      </c>
    </row>
    <row r="28" spans="1:8">
      <c r="A28" s="71">
        <v>46127</v>
      </c>
      <c r="B28" s="70" t="s">
        <v>117</v>
      </c>
      <c r="C28" s="83">
        <v>211.8</v>
      </c>
      <c r="D28" s="83">
        <v>90.5</v>
      </c>
      <c r="E28" s="83">
        <v>187</v>
      </c>
      <c r="F28" s="64">
        <v>7.2999999999999995E-2</v>
      </c>
      <c r="G28" s="70">
        <v>51.5</v>
      </c>
      <c r="H28" s="72" t="s">
        <v>178</v>
      </c>
    </row>
    <row r="29" spans="1:8">
      <c r="A29" s="74">
        <v>46037</v>
      </c>
      <c r="B29" s="56" t="s">
        <v>120</v>
      </c>
      <c r="C29" s="82">
        <v>204.1</v>
      </c>
      <c r="D29" s="82">
        <v>91</v>
      </c>
      <c r="E29" s="82">
        <v>167.8</v>
      </c>
      <c r="F29" s="57">
        <v>0.151</v>
      </c>
      <c r="G29" s="56">
        <v>51.8</v>
      </c>
      <c r="H29" s="75" t="s">
        <v>179</v>
      </c>
    </row>
    <row r="30" spans="1:8">
      <c r="A30" s="71">
        <v>46067</v>
      </c>
      <c r="B30" s="70" t="s">
        <v>120</v>
      </c>
      <c r="C30" s="83">
        <v>207.4</v>
      </c>
      <c r="D30" s="83">
        <v>100.8</v>
      </c>
      <c r="E30" s="83">
        <v>181.6</v>
      </c>
      <c r="F30" s="64">
        <v>7.5999999999999998E-2</v>
      </c>
      <c r="G30" s="70">
        <v>47.5</v>
      </c>
      <c r="H30" s="72" t="s">
        <v>180</v>
      </c>
    </row>
    <row r="31" spans="1:8">
      <c r="A31" s="74">
        <v>46097</v>
      </c>
      <c r="B31" s="56" t="s">
        <v>120</v>
      </c>
      <c r="C31" s="82">
        <v>207.1</v>
      </c>
      <c r="D31" s="82">
        <v>87.7</v>
      </c>
      <c r="E31" s="82">
        <v>170.6</v>
      </c>
      <c r="F31" s="57">
        <v>7.6999999999999999E-2</v>
      </c>
      <c r="G31" s="56">
        <v>50.5</v>
      </c>
      <c r="H31" s="75" t="s">
        <v>181</v>
      </c>
    </row>
    <row r="32" spans="1:8">
      <c r="A32" s="71">
        <v>46127</v>
      </c>
      <c r="B32" s="70" t="s">
        <v>120</v>
      </c>
      <c r="C32" s="83">
        <v>208.3</v>
      </c>
      <c r="D32" s="83">
        <v>98.6</v>
      </c>
      <c r="E32" s="83">
        <v>168.4</v>
      </c>
      <c r="F32" s="64">
        <v>0.12</v>
      </c>
      <c r="G32" s="70">
        <v>53.2</v>
      </c>
      <c r="H32" s="72" t="s">
        <v>182</v>
      </c>
    </row>
    <row r="33" spans="1:8">
      <c r="A33" s="74">
        <v>46037</v>
      </c>
      <c r="B33" s="56" t="s">
        <v>123</v>
      </c>
      <c r="C33" s="82">
        <v>195.3</v>
      </c>
      <c r="D33" s="82">
        <v>96</v>
      </c>
      <c r="E33" s="82">
        <v>174.2</v>
      </c>
      <c r="F33" s="57">
        <v>0.129</v>
      </c>
      <c r="G33" s="56">
        <v>51.3</v>
      </c>
      <c r="H33" s="75" t="s">
        <v>183</v>
      </c>
    </row>
    <row r="34" spans="1:8">
      <c r="A34" s="71">
        <v>46067</v>
      </c>
      <c r="B34" s="70" t="s">
        <v>123</v>
      </c>
      <c r="C34" s="83">
        <v>201.3</v>
      </c>
      <c r="D34" s="83">
        <v>87.2</v>
      </c>
      <c r="E34" s="83">
        <v>160.1</v>
      </c>
      <c r="F34" s="64">
        <v>0.158</v>
      </c>
      <c r="G34" s="70">
        <v>49.2</v>
      </c>
      <c r="H34" s="72" t="s">
        <v>184</v>
      </c>
    </row>
    <row r="35" spans="1:8">
      <c r="A35" s="74">
        <v>46097</v>
      </c>
      <c r="B35" s="56" t="s">
        <v>123</v>
      </c>
      <c r="C35" s="82">
        <v>197.6</v>
      </c>
      <c r="D35" s="82">
        <v>98.8</v>
      </c>
      <c r="E35" s="82">
        <v>177.1</v>
      </c>
      <c r="F35" s="57">
        <v>7.6999999999999999E-2</v>
      </c>
      <c r="G35" s="56">
        <v>57.6</v>
      </c>
      <c r="H35" s="75" t="s">
        <v>185</v>
      </c>
    </row>
    <row r="36" spans="1:8">
      <c r="A36" s="71">
        <v>46127</v>
      </c>
      <c r="B36" s="70" t="s">
        <v>123</v>
      </c>
      <c r="C36" s="83">
        <v>202.5</v>
      </c>
      <c r="D36" s="83">
        <v>87.5</v>
      </c>
      <c r="E36" s="83">
        <v>173.2</v>
      </c>
      <c r="F36" s="64">
        <v>0.155</v>
      </c>
      <c r="G36" s="70">
        <v>54.2</v>
      </c>
      <c r="H36" s="72" t="s">
        <v>186</v>
      </c>
    </row>
    <row r="37" spans="1:8">
      <c r="A37" s="74">
        <v>46037</v>
      </c>
      <c r="B37" s="56" t="s">
        <v>126</v>
      </c>
      <c r="C37" s="82">
        <v>231.6</v>
      </c>
      <c r="D37" s="82">
        <v>97</v>
      </c>
      <c r="E37" s="82">
        <v>193.4</v>
      </c>
      <c r="F37" s="57">
        <v>0.16</v>
      </c>
      <c r="G37" s="56">
        <v>54.7</v>
      </c>
      <c r="H37" s="75" t="s">
        <v>187</v>
      </c>
    </row>
    <row r="38" spans="1:8">
      <c r="A38" s="71">
        <v>46067</v>
      </c>
      <c r="B38" s="70" t="s">
        <v>126</v>
      </c>
      <c r="C38" s="83">
        <v>227.9</v>
      </c>
      <c r="D38" s="83">
        <v>102.5</v>
      </c>
      <c r="E38" s="83">
        <v>186.1</v>
      </c>
      <c r="F38" s="64">
        <v>0.13300000000000001</v>
      </c>
      <c r="G38" s="70">
        <v>44.8</v>
      </c>
      <c r="H38" s="72" t="s">
        <v>188</v>
      </c>
    </row>
    <row r="39" spans="1:8">
      <c r="A39" s="74">
        <v>46097</v>
      </c>
      <c r="B39" s="56" t="s">
        <v>126</v>
      </c>
      <c r="C39" s="82">
        <v>228.6</v>
      </c>
      <c r="D39" s="82">
        <v>110.9</v>
      </c>
      <c r="E39" s="82">
        <v>203.4</v>
      </c>
      <c r="F39" s="57">
        <v>0.157</v>
      </c>
      <c r="G39" s="56">
        <v>49.7</v>
      </c>
      <c r="H39" s="75" t="s">
        <v>189</v>
      </c>
    </row>
    <row r="40" spans="1:8">
      <c r="A40" s="71">
        <v>46127</v>
      </c>
      <c r="B40" s="70" t="s">
        <v>126</v>
      </c>
      <c r="C40" s="83">
        <v>230.9</v>
      </c>
      <c r="D40" s="83">
        <v>105.9</v>
      </c>
      <c r="E40" s="83">
        <v>196.1</v>
      </c>
      <c r="F40" s="64">
        <v>0.115</v>
      </c>
      <c r="G40" s="70">
        <v>49</v>
      </c>
      <c r="H40" s="72" t="s">
        <v>190</v>
      </c>
    </row>
    <row r="41" spans="1:8">
      <c r="A41" s="74">
        <v>46037</v>
      </c>
      <c r="B41" s="56" t="s">
        <v>129</v>
      </c>
      <c r="C41" s="82">
        <v>212.9</v>
      </c>
      <c r="D41" s="82">
        <v>95.9</v>
      </c>
      <c r="E41" s="82">
        <v>180</v>
      </c>
      <c r="F41" s="57">
        <v>0.107</v>
      </c>
      <c r="G41" s="56">
        <v>55.8</v>
      </c>
      <c r="H41" s="75" t="s">
        <v>191</v>
      </c>
    </row>
    <row r="42" spans="1:8">
      <c r="A42" s="71">
        <v>46067</v>
      </c>
      <c r="B42" s="70" t="s">
        <v>129</v>
      </c>
      <c r="C42" s="83">
        <v>212</v>
      </c>
      <c r="D42" s="83">
        <v>89.5</v>
      </c>
      <c r="E42" s="83">
        <v>184.4</v>
      </c>
      <c r="F42" s="64">
        <v>0.13</v>
      </c>
      <c r="G42" s="70">
        <v>58</v>
      </c>
      <c r="H42" s="72" t="s">
        <v>192</v>
      </c>
    </row>
    <row r="43" spans="1:8">
      <c r="A43" s="74">
        <v>46097</v>
      </c>
      <c r="B43" s="56" t="s">
        <v>129</v>
      </c>
      <c r="C43" s="82">
        <v>210.2</v>
      </c>
      <c r="D43" s="82">
        <v>100.5</v>
      </c>
      <c r="E43" s="82">
        <v>173.6</v>
      </c>
      <c r="F43" s="57">
        <v>0.14099999999999999</v>
      </c>
      <c r="G43" s="56">
        <v>51.3</v>
      </c>
      <c r="H43" s="75" t="s">
        <v>193</v>
      </c>
    </row>
    <row r="44" spans="1:8">
      <c r="A44" s="71">
        <v>46127</v>
      </c>
      <c r="B44" s="70" t="s">
        <v>129</v>
      </c>
      <c r="C44" s="83">
        <v>215.1</v>
      </c>
      <c r="D44" s="83">
        <v>99.1</v>
      </c>
      <c r="E44" s="83">
        <v>183.4</v>
      </c>
      <c r="F44" s="64">
        <v>0.111</v>
      </c>
      <c r="G44" s="70">
        <v>54.2</v>
      </c>
      <c r="H44" s="72" t="s">
        <v>194</v>
      </c>
    </row>
    <row r="45" spans="1:8">
      <c r="A45" s="74">
        <v>46037</v>
      </c>
      <c r="B45" s="56" t="s">
        <v>132</v>
      </c>
      <c r="C45" s="82">
        <v>192.6</v>
      </c>
      <c r="D45" s="82">
        <v>87</v>
      </c>
      <c r="E45" s="82">
        <v>167.4</v>
      </c>
      <c r="F45" s="57">
        <v>9.7000000000000003E-2</v>
      </c>
      <c r="G45" s="56">
        <v>45.2</v>
      </c>
      <c r="H45" s="75" t="s">
        <v>175</v>
      </c>
    </row>
    <row r="46" spans="1:8">
      <c r="A46" s="71">
        <v>46067</v>
      </c>
      <c r="B46" s="70" t="s">
        <v>132</v>
      </c>
      <c r="C46" s="83">
        <v>189.9</v>
      </c>
      <c r="D46" s="83">
        <v>94.6</v>
      </c>
      <c r="E46" s="83">
        <v>153.1</v>
      </c>
      <c r="F46" s="64">
        <v>0.10199999999999999</v>
      </c>
      <c r="G46" s="70">
        <v>50</v>
      </c>
      <c r="H46" s="72" t="s">
        <v>176</v>
      </c>
    </row>
    <row r="47" spans="1:8">
      <c r="A47" s="74">
        <v>46097</v>
      </c>
      <c r="B47" s="56" t="s">
        <v>132</v>
      </c>
      <c r="C47" s="82">
        <v>190.6</v>
      </c>
      <c r="D47" s="82">
        <v>84.5</v>
      </c>
      <c r="E47" s="82">
        <v>153.80000000000001</v>
      </c>
      <c r="F47" s="57">
        <v>0.111</v>
      </c>
      <c r="G47" s="56">
        <v>54.5</v>
      </c>
      <c r="H47" s="75" t="s">
        <v>177</v>
      </c>
    </row>
    <row r="48" spans="1:8">
      <c r="A48" s="71">
        <v>46127</v>
      </c>
      <c r="B48" s="70" t="s">
        <v>132</v>
      </c>
      <c r="C48" s="83">
        <v>189.4</v>
      </c>
      <c r="D48" s="83">
        <v>95.9</v>
      </c>
      <c r="E48" s="83">
        <v>167.4</v>
      </c>
      <c r="F48" s="64">
        <v>0.154</v>
      </c>
      <c r="G48" s="70">
        <v>52.6</v>
      </c>
      <c r="H48" s="72" t="s">
        <v>178</v>
      </c>
    </row>
    <row r="49" spans="1:8">
      <c r="A49" s="74">
        <v>46037</v>
      </c>
      <c r="B49" s="56" t="s">
        <v>135</v>
      </c>
      <c r="C49" s="82">
        <v>180.6</v>
      </c>
      <c r="D49" s="82">
        <v>84.6</v>
      </c>
      <c r="E49" s="82">
        <v>149.80000000000001</v>
      </c>
      <c r="F49" s="57">
        <v>9.8000000000000004E-2</v>
      </c>
      <c r="G49" s="56">
        <v>49.4</v>
      </c>
      <c r="H49" s="75" t="s">
        <v>179</v>
      </c>
    </row>
    <row r="50" spans="1:8">
      <c r="A50" s="71">
        <v>46067</v>
      </c>
      <c r="B50" s="70" t="s">
        <v>135</v>
      </c>
      <c r="C50" s="83">
        <v>182.6</v>
      </c>
      <c r="D50" s="83">
        <v>86.4</v>
      </c>
      <c r="E50" s="83">
        <v>147.30000000000001</v>
      </c>
      <c r="F50" s="64">
        <v>0.157</v>
      </c>
      <c r="G50" s="70">
        <v>53.1</v>
      </c>
      <c r="H50" s="72" t="s">
        <v>180</v>
      </c>
    </row>
    <row r="51" spans="1:8">
      <c r="A51" s="74">
        <v>46097</v>
      </c>
      <c r="B51" s="56" t="s">
        <v>135</v>
      </c>
      <c r="C51" s="82">
        <v>183.6</v>
      </c>
      <c r="D51" s="82">
        <v>80.3</v>
      </c>
      <c r="E51" s="82">
        <v>152.1</v>
      </c>
      <c r="F51" s="57">
        <v>0.13800000000000001</v>
      </c>
      <c r="G51" s="56">
        <v>44.3</v>
      </c>
      <c r="H51" s="75" t="s">
        <v>181</v>
      </c>
    </row>
    <row r="52" spans="1:8">
      <c r="A52" s="71">
        <v>46127</v>
      </c>
      <c r="B52" s="70" t="s">
        <v>135</v>
      </c>
      <c r="C52" s="83">
        <v>185.3</v>
      </c>
      <c r="D52" s="83">
        <v>83</v>
      </c>
      <c r="E52" s="83">
        <v>159.6</v>
      </c>
      <c r="F52" s="64">
        <v>0.154</v>
      </c>
      <c r="G52" s="70">
        <v>53.2</v>
      </c>
      <c r="H52" s="72" t="s">
        <v>182</v>
      </c>
    </row>
    <row r="53" spans="1:8">
      <c r="A53" s="74">
        <v>46037</v>
      </c>
      <c r="B53" s="56" t="s">
        <v>138</v>
      </c>
      <c r="C53" s="82">
        <v>213.6</v>
      </c>
      <c r="D53" s="82">
        <v>103.7</v>
      </c>
      <c r="E53" s="82">
        <v>177.2</v>
      </c>
      <c r="F53" s="57">
        <v>9.6000000000000002E-2</v>
      </c>
      <c r="G53" s="56">
        <v>46.2</v>
      </c>
      <c r="H53" s="75" t="s">
        <v>183</v>
      </c>
    </row>
    <row r="54" spans="1:8">
      <c r="A54" s="71">
        <v>46067</v>
      </c>
      <c r="B54" s="70" t="s">
        <v>138</v>
      </c>
      <c r="C54" s="83">
        <v>215.9</v>
      </c>
      <c r="D54" s="83">
        <v>93.4</v>
      </c>
      <c r="E54" s="83">
        <v>172.1</v>
      </c>
      <c r="F54" s="64">
        <v>0.10199999999999999</v>
      </c>
      <c r="G54" s="70">
        <v>48.4</v>
      </c>
      <c r="H54" s="72" t="s">
        <v>184</v>
      </c>
    </row>
    <row r="55" spans="1:8">
      <c r="A55" s="74">
        <v>46097</v>
      </c>
      <c r="B55" s="56" t="s">
        <v>138</v>
      </c>
      <c r="C55" s="82">
        <v>214.9</v>
      </c>
      <c r="D55" s="82">
        <v>98.8</v>
      </c>
      <c r="E55" s="82">
        <v>183.8</v>
      </c>
      <c r="F55" s="57">
        <v>9.7000000000000003E-2</v>
      </c>
      <c r="G55" s="56">
        <v>45.4</v>
      </c>
      <c r="H55" s="75" t="s">
        <v>185</v>
      </c>
    </row>
    <row r="56" spans="1:8">
      <c r="A56" s="71">
        <v>46127</v>
      </c>
      <c r="B56" s="70" t="s">
        <v>138</v>
      </c>
      <c r="C56" s="83">
        <v>211</v>
      </c>
      <c r="D56" s="83">
        <v>106.2</v>
      </c>
      <c r="E56" s="83">
        <v>183.1</v>
      </c>
      <c r="F56" s="64">
        <v>7.0999999999999994E-2</v>
      </c>
      <c r="G56" s="70">
        <v>44</v>
      </c>
      <c r="H56" s="72" t="s">
        <v>186</v>
      </c>
    </row>
    <row r="57" spans="1:8">
      <c r="A57" s="74">
        <v>46037</v>
      </c>
      <c r="B57" s="56" t="s">
        <v>141</v>
      </c>
      <c r="C57" s="82">
        <v>202.5</v>
      </c>
      <c r="D57" s="82">
        <v>101.5</v>
      </c>
      <c r="E57" s="82">
        <v>166.7</v>
      </c>
      <c r="F57" s="57">
        <v>0.10299999999999999</v>
      </c>
      <c r="G57" s="56">
        <v>49.3</v>
      </c>
      <c r="H57" s="75" t="s">
        <v>187</v>
      </c>
    </row>
    <row r="58" spans="1:8">
      <c r="A58" s="71">
        <v>46067</v>
      </c>
      <c r="B58" s="70" t="s">
        <v>141</v>
      </c>
      <c r="C58" s="83">
        <v>205</v>
      </c>
      <c r="D58" s="83">
        <v>88.7</v>
      </c>
      <c r="E58" s="83">
        <v>177.6</v>
      </c>
      <c r="F58" s="64">
        <v>0.08</v>
      </c>
      <c r="G58" s="70">
        <v>50.4</v>
      </c>
      <c r="H58" s="72" t="s">
        <v>188</v>
      </c>
    </row>
    <row r="59" spans="1:8">
      <c r="A59" s="74">
        <v>46097</v>
      </c>
      <c r="B59" s="56" t="s">
        <v>141</v>
      </c>
      <c r="C59" s="82">
        <v>207.5</v>
      </c>
      <c r="D59" s="82">
        <v>97.6</v>
      </c>
      <c r="E59" s="82">
        <v>173.1</v>
      </c>
      <c r="F59" s="57">
        <v>0.126</v>
      </c>
      <c r="G59" s="56">
        <v>43.7</v>
      </c>
      <c r="H59" s="75" t="s">
        <v>189</v>
      </c>
    </row>
    <row r="60" spans="1:8">
      <c r="A60" s="71">
        <v>46127</v>
      </c>
      <c r="B60" s="70" t="s">
        <v>141</v>
      </c>
      <c r="C60" s="83">
        <v>209.4</v>
      </c>
      <c r="D60" s="83">
        <v>102.6</v>
      </c>
      <c r="E60" s="83">
        <v>176.4</v>
      </c>
      <c r="F60" s="64">
        <v>8.1000000000000003E-2</v>
      </c>
      <c r="G60" s="70">
        <v>56.7</v>
      </c>
      <c r="H60" s="72" t="s">
        <v>190</v>
      </c>
    </row>
    <row r="61" spans="1:8">
      <c r="A61" s="74">
        <v>46037</v>
      </c>
      <c r="B61" s="56" t="s">
        <v>144</v>
      </c>
      <c r="C61" s="82">
        <v>207.6</v>
      </c>
      <c r="D61" s="82">
        <v>89.8</v>
      </c>
      <c r="E61" s="82">
        <v>176.5</v>
      </c>
      <c r="F61" s="57">
        <v>0.124</v>
      </c>
      <c r="G61" s="56">
        <v>46.3</v>
      </c>
      <c r="H61" s="75" t="s">
        <v>191</v>
      </c>
    </row>
    <row r="62" spans="1:8">
      <c r="A62" s="71">
        <v>46067</v>
      </c>
      <c r="B62" s="70" t="s">
        <v>144</v>
      </c>
      <c r="C62" s="83">
        <v>207.4</v>
      </c>
      <c r="D62" s="83">
        <v>87.2</v>
      </c>
      <c r="E62" s="83">
        <v>178.7</v>
      </c>
      <c r="F62" s="64">
        <v>8.6999999999999994E-2</v>
      </c>
      <c r="G62" s="70">
        <v>46.9</v>
      </c>
      <c r="H62" s="72" t="s">
        <v>192</v>
      </c>
    </row>
    <row r="63" spans="1:8">
      <c r="A63" s="74">
        <v>46097</v>
      </c>
      <c r="B63" s="56" t="s">
        <v>144</v>
      </c>
      <c r="C63" s="82">
        <v>203.5</v>
      </c>
      <c r="D63" s="82">
        <v>99</v>
      </c>
      <c r="E63" s="82">
        <v>183.1</v>
      </c>
      <c r="F63" s="57">
        <v>0.13300000000000001</v>
      </c>
      <c r="G63" s="56">
        <v>54.2</v>
      </c>
      <c r="H63" s="75" t="s">
        <v>193</v>
      </c>
    </row>
    <row r="64" spans="1:8">
      <c r="A64" s="71">
        <v>46127</v>
      </c>
      <c r="B64" s="70" t="s">
        <v>144</v>
      </c>
      <c r="C64" s="83">
        <v>209.3</v>
      </c>
      <c r="D64" s="83">
        <v>93.4</v>
      </c>
      <c r="E64" s="83">
        <v>177.9</v>
      </c>
      <c r="F64" s="64">
        <v>0.156</v>
      </c>
      <c r="G64" s="70">
        <v>55.6</v>
      </c>
      <c r="H64" s="72" t="s">
        <v>194</v>
      </c>
    </row>
    <row r="65" spans="1:8">
      <c r="A65" s="74"/>
      <c r="B65" s="56"/>
      <c r="C65" s="82"/>
      <c r="D65" s="82"/>
      <c r="E65" s="82"/>
      <c r="F65" s="57"/>
      <c r="G65" s="56"/>
      <c r="H65" s="75"/>
    </row>
    <row r="66" spans="1:8">
      <c r="A66" s="71"/>
      <c r="B66" s="70"/>
      <c r="C66" s="83"/>
      <c r="D66" s="83"/>
      <c r="E66" s="83"/>
      <c r="F66" s="64"/>
      <c r="G66" s="70"/>
      <c r="H66" s="72"/>
    </row>
    <row r="67" spans="1:8">
      <c r="A67" s="74"/>
      <c r="B67" s="56"/>
      <c r="C67" s="82"/>
      <c r="D67" s="82"/>
      <c r="E67" s="82"/>
      <c r="F67" s="57"/>
      <c r="G67" s="56"/>
      <c r="H67" s="75"/>
    </row>
    <row r="68" spans="1:8">
      <c r="A68" s="71"/>
      <c r="B68" s="70"/>
      <c r="C68" s="83"/>
      <c r="D68" s="83"/>
      <c r="E68" s="83"/>
      <c r="F68" s="64"/>
      <c r="G68" s="70"/>
      <c r="H68" s="72"/>
    </row>
    <row r="69" spans="1:8">
      <c r="A69" s="74"/>
      <c r="B69" s="56"/>
      <c r="C69" s="82"/>
      <c r="D69" s="82"/>
      <c r="E69" s="82"/>
      <c r="F69" s="57"/>
      <c r="G69" s="56"/>
      <c r="H69" s="75"/>
    </row>
    <row r="70" spans="1:8">
      <c r="A70" s="71"/>
      <c r="B70" s="70"/>
      <c r="C70" s="83"/>
      <c r="D70" s="83"/>
      <c r="E70" s="83"/>
      <c r="F70" s="64"/>
      <c r="G70" s="70"/>
      <c r="H70" s="72"/>
    </row>
    <row r="71" spans="1:8">
      <c r="A71" s="74"/>
      <c r="B71" s="56"/>
      <c r="C71" s="82"/>
      <c r="D71" s="82"/>
      <c r="E71" s="82"/>
      <c r="F71" s="57"/>
      <c r="G71" s="56"/>
      <c r="H71" s="75"/>
    </row>
    <row r="72" spans="1:8">
      <c r="A72" s="71"/>
      <c r="B72" s="70"/>
      <c r="C72" s="83"/>
      <c r="D72" s="83"/>
      <c r="E72" s="83"/>
      <c r="F72" s="64"/>
      <c r="G72" s="70"/>
      <c r="H72" s="72"/>
    </row>
    <row r="73" spans="1:8">
      <c r="A73" s="74"/>
      <c r="B73" s="56"/>
      <c r="C73" s="82"/>
      <c r="D73" s="82"/>
      <c r="E73" s="82"/>
      <c r="F73" s="57"/>
      <c r="G73" s="56"/>
      <c r="H73" s="75"/>
    </row>
    <row r="74" spans="1:8">
      <c r="A74" s="71"/>
      <c r="B74" s="70"/>
      <c r="C74" s="83"/>
      <c r="D74" s="83"/>
      <c r="E74" s="83"/>
      <c r="F74" s="64"/>
      <c r="G74" s="70"/>
      <c r="H74" s="72"/>
    </row>
    <row r="75" spans="1:8">
      <c r="A75" s="74"/>
      <c r="B75" s="56"/>
      <c r="C75" s="82"/>
      <c r="D75" s="82"/>
      <c r="E75" s="82"/>
      <c r="F75" s="57"/>
      <c r="G75" s="56"/>
      <c r="H75" s="75"/>
    </row>
    <row r="76" spans="1:8">
      <c r="A76" s="71"/>
      <c r="B76" s="70"/>
      <c r="C76" s="83"/>
      <c r="D76" s="83"/>
      <c r="E76" s="83"/>
      <c r="F76" s="64"/>
      <c r="G76" s="70"/>
      <c r="H76" s="72"/>
    </row>
    <row r="77" spans="1:8">
      <c r="A77" s="74"/>
      <c r="B77" s="56"/>
      <c r="C77" s="82"/>
      <c r="D77" s="82"/>
      <c r="E77" s="82"/>
      <c r="F77" s="57"/>
      <c r="G77" s="56"/>
      <c r="H77" s="75"/>
    </row>
    <row r="78" spans="1:8">
      <c r="A78" s="71"/>
      <c r="B78" s="70"/>
      <c r="C78" s="83"/>
      <c r="D78" s="83"/>
      <c r="E78" s="83"/>
      <c r="F78" s="64"/>
      <c r="G78" s="70"/>
      <c r="H78" s="72"/>
    </row>
    <row r="79" spans="1:8">
      <c r="A79" s="74"/>
      <c r="B79" s="56"/>
      <c r="C79" s="82"/>
      <c r="D79" s="82"/>
      <c r="E79" s="82"/>
      <c r="F79" s="57"/>
      <c r="G79" s="56"/>
      <c r="H79" s="75"/>
    </row>
    <row r="80" spans="1:8">
      <c r="A80" s="71"/>
      <c r="B80" s="70"/>
      <c r="C80" s="83"/>
      <c r="D80" s="83"/>
      <c r="E80" s="83"/>
      <c r="F80" s="64"/>
      <c r="G80" s="70"/>
      <c r="H80" s="72"/>
    </row>
    <row r="81" spans="1:8">
      <c r="A81" s="74"/>
      <c r="B81" s="56"/>
      <c r="C81" s="82"/>
      <c r="D81" s="82"/>
      <c r="E81" s="82"/>
      <c r="F81" s="57"/>
      <c r="G81" s="56"/>
      <c r="H81" s="75"/>
    </row>
    <row r="82" spans="1:8">
      <c r="A82" s="71"/>
      <c r="B82" s="70"/>
      <c r="C82" s="83"/>
      <c r="D82" s="83"/>
      <c r="E82" s="83"/>
      <c r="F82" s="64"/>
      <c r="G82" s="70"/>
      <c r="H82" s="72"/>
    </row>
    <row r="83" spans="1:8">
      <c r="A83" s="74"/>
      <c r="B83" s="56"/>
      <c r="C83" s="82"/>
      <c r="D83" s="82"/>
      <c r="E83" s="82"/>
      <c r="F83" s="57"/>
      <c r="G83" s="56"/>
      <c r="H83" s="75"/>
    </row>
    <row r="84" spans="1:8">
      <c r="A84" s="71"/>
      <c r="B84" s="70"/>
      <c r="C84" s="83"/>
      <c r="D84" s="83"/>
      <c r="E84" s="83"/>
      <c r="F84" s="64"/>
      <c r="G84" s="70"/>
      <c r="H84" s="72"/>
    </row>
    <row r="85" spans="1:8">
      <c r="A85" s="74"/>
      <c r="B85" s="56"/>
      <c r="C85" s="82"/>
      <c r="D85" s="82"/>
      <c r="E85" s="82"/>
      <c r="F85" s="57"/>
      <c r="G85" s="56"/>
      <c r="H85" s="75"/>
    </row>
    <row r="86" spans="1:8">
      <c r="A86" s="71"/>
      <c r="B86" s="70"/>
      <c r="C86" s="83"/>
      <c r="D86" s="83"/>
      <c r="E86" s="83"/>
      <c r="F86" s="64"/>
      <c r="G86" s="70"/>
      <c r="H86" s="72"/>
    </row>
    <row r="87" spans="1:8">
      <c r="A87" s="74"/>
      <c r="B87" s="56"/>
      <c r="C87" s="82"/>
      <c r="D87" s="82"/>
      <c r="E87" s="82"/>
      <c r="F87" s="57"/>
      <c r="G87" s="56"/>
      <c r="H87" s="75"/>
    </row>
    <row r="88" spans="1:8">
      <c r="A88" s="71"/>
      <c r="B88" s="70"/>
      <c r="C88" s="83"/>
      <c r="D88" s="83"/>
      <c r="E88" s="83"/>
      <c r="F88" s="64"/>
      <c r="G88" s="70"/>
      <c r="H88" s="72"/>
    </row>
    <row r="89" spans="1:8">
      <c r="A89" s="74"/>
      <c r="B89" s="56"/>
      <c r="C89" s="82"/>
      <c r="D89" s="82"/>
      <c r="E89" s="82"/>
      <c r="F89" s="57"/>
      <c r="G89" s="56"/>
      <c r="H89" s="75"/>
    </row>
    <row r="90" spans="1:8">
      <c r="A90" s="71"/>
      <c r="B90" s="70"/>
      <c r="C90" s="83"/>
      <c r="D90" s="83"/>
      <c r="E90" s="83"/>
      <c r="F90" s="64"/>
      <c r="G90" s="70"/>
      <c r="H90" s="72"/>
    </row>
    <row r="91" spans="1:8">
      <c r="A91" s="74"/>
      <c r="B91" s="56"/>
      <c r="C91" s="82"/>
      <c r="D91" s="82"/>
      <c r="E91" s="82"/>
      <c r="F91" s="57"/>
      <c r="G91" s="56"/>
      <c r="H91" s="75"/>
    </row>
    <row r="92" spans="1:8">
      <c r="A92" s="71"/>
      <c r="B92" s="70"/>
      <c r="C92" s="83"/>
      <c r="D92" s="83"/>
      <c r="E92" s="83"/>
      <c r="F92" s="64"/>
      <c r="G92" s="70"/>
      <c r="H92" s="72"/>
    </row>
    <row r="93" spans="1:8">
      <c r="A93" s="74"/>
      <c r="B93" s="56"/>
      <c r="C93" s="82"/>
      <c r="D93" s="82"/>
      <c r="E93" s="82"/>
      <c r="F93" s="57"/>
      <c r="G93" s="56"/>
      <c r="H93" s="75"/>
    </row>
    <row r="94" spans="1:8">
      <c r="A94" s="71"/>
      <c r="B94" s="70"/>
      <c r="C94" s="83"/>
      <c r="D94" s="83"/>
      <c r="E94" s="83"/>
      <c r="F94" s="64"/>
      <c r="G94" s="70"/>
      <c r="H94" s="72"/>
    </row>
    <row r="95" spans="1:8">
      <c r="A95" s="74"/>
      <c r="B95" s="56"/>
      <c r="C95" s="82"/>
      <c r="D95" s="82"/>
      <c r="E95" s="82"/>
      <c r="F95" s="57"/>
      <c r="G95" s="56"/>
      <c r="H95" s="75"/>
    </row>
    <row r="96" spans="1:8">
      <c r="A96" s="71"/>
      <c r="B96" s="70"/>
      <c r="C96" s="83"/>
      <c r="D96" s="83"/>
      <c r="E96" s="83"/>
      <c r="F96" s="64"/>
      <c r="G96" s="70"/>
      <c r="H96" s="72"/>
    </row>
    <row r="97" spans="1:8">
      <c r="A97" s="74"/>
      <c r="B97" s="56"/>
      <c r="C97" s="82"/>
      <c r="D97" s="82"/>
      <c r="E97" s="82"/>
      <c r="F97" s="57"/>
      <c r="G97" s="56"/>
      <c r="H97" s="75"/>
    </row>
    <row r="98" spans="1:8">
      <c r="A98" s="71"/>
      <c r="B98" s="70"/>
      <c r="C98" s="83"/>
      <c r="D98" s="83"/>
      <c r="E98" s="83"/>
      <c r="F98" s="64"/>
      <c r="G98" s="70"/>
      <c r="H98" s="72"/>
    </row>
    <row r="99" spans="1:8">
      <c r="A99" s="74"/>
      <c r="B99" s="56"/>
      <c r="C99" s="82"/>
      <c r="D99" s="82"/>
      <c r="E99" s="82"/>
      <c r="F99" s="57"/>
      <c r="G99" s="56"/>
      <c r="H99" s="75"/>
    </row>
    <row r="100" spans="1:8">
      <c r="A100" s="71"/>
      <c r="B100" s="70"/>
      <c r="C100" s="83"/>
      <c r="D100" s="83"/>
      <c r="E100" s="83"/>
      <c r="F100" s="64"/>
      <c r="G100" s="70"/>
      <c r="H100" s="72"/>
    </row>
    <row r="101" spans="1:8">
      <c r="A101" s="74"/>
      <c r="B101" s="56"/>
      <c r="C101" s="82"/>
      <c r="D101" s="82"/>
      <c r="E101" s="82"/>
      <c r="F101" s="57"/>
      <c r="G101" s="56"/>
      <c r="H101" s="75"/>
    </row>
    <row r="102" spans="1:8">
      <c r="A102" s="71"/>
      <c r="B102" s="70"/>
      <c r="C102" s="83"/>
      <c r="D102" s="83"/>
      <c r="E102" s="83"/>
      <c r="F102" s="64"/>
      <c r="G102" s="70"/>
      <c r="H102" s="72"/>
    </row>
    <row r="103" spans="1:8">
      <c r="A103" s="74"/>
      <c r="B103" s="56"/>
      <c r="C103" s="82"/>
      <c r="D103" s="82"/>
      <c r="E103" s="82"/>
      <c r="F103" s="57"/>
      <c r="G103" s="56"/>
      <c r="H103" s="75"/>
    </row>
    <row r="104" spans="1:8">
      <c r="A104" s="71"/>
      <c r="B104" s="70"/>
      <c r="C104" s="83"/>
      <c r="D104" s="83"/>
      <c r="E104" s="83"/>
      <c r="F104" s="64"/>
      <c r="G104" s="70"/>
      <c r="H104" s="72"/>
    </row>
    <row r="105" spans="1:8">
      <c r="A105" s="74"/>
      <c r="B105" s="56"/>
      <c r="C105" s="82"/>
      <c r="D105" s="82"/>
      <c r="E105" s="82"/>
      <c r="F105" s="57"/>
      <c r="G105" s="56"/>
      <c r="H105" s="75"/>
    </row>
    <row r="106" spans="1:8">
      <c r="A106" s="71"/>
      <c r="B106" s="70"/>
      <c r="C106" s="83"/>
      <c r="D106" s="83"/>
      <c r="E106" s="83"/>
      <c r="F106" s="64"/>
      <c r="G106" s="70"/>
      <c r="H106" s="72"/>
    </row>
    <row r="107" spans="1:8">
      <c r="A107" s="74"/>
      <c r="B107" s="56"/>
      <c r="C107" s="82"/>
      <c r="D107" s="82"/>
      <c r="E107" s="82"/>
      <c r="F107" s="57"/>
      <c r="G107" s="56"/>
      <c r="H107" s="75"/>
    </row>
    <row r="108" spans="1:8">
      <c r="A108" s="71"/>
      <c r="B108" s="70"/>
      <c r="C108" s="83"/>
      <c r="D108" s="83"/>
      <c r="E108" s="83"/>
      <c r="F108" s="64"/>
      <c r="G108" s="70"/>
      <c r="H108" s="72"/>
    </row>
    <row r="109" spans="1:8">
      <c r="A109" s="74"/>
      <c r="B109" s="56"/>
      <c r="C109" s="82"/>
      <c r="D109" s="82"/>
      <c r="E109" s="82"/>
      <c r="F109" s="57"/>
      <c r="G109" s="56"/>
      <c r="H109" s="75"/>
    </row>
    <row r="110" spans="1:8">
      <c r="A110" s="71"/>
      <c r="B110" s="70"/>
      <c r="C110" s="83"/>
      <c r="D110" s="83"/>
      <c r="E110" s="83"/>
      <c r="F110" s="64"/>
      <c r="G110" s="70"/>
      <c r="H110" s="72"/>
    </row>
    <row r="111" spans="1:8">
      <c r="A111" s="74"/>
      <c r="B111" s="56"/>
      <c r="C111" s="82"/>
      <c r="D111" s="82"/>
      <c r="E111" s="82"/>
      <c r="F111" s="57"/>
      <c r="G111" s="56"/>
      <c r="H111" s="75"/>
    </row>
    <row r="112" spans="1:8">
      <c r="A112" s="71"/>
      <c r="B112" s="70"/>
      <c r="C112" s="83"/>
      <c r="D112" s="83"/>
      <c r="E112" s="83"/>
      <c r="F112" s="64"/>
      <c r="G112" s="70"/>
      <c r="H112" s="72"/>
    </row>
    <row r="113" spans="1:8">
      <c r="A113" s="74"/>
      <c r="B113" s="56"/>
      <c r="C113" s="82"/>
      <c r="D113" s="82"/>
      <c r="E113" s="82"/>
      <c r="F113" s="57"/>
      <c r="G113" s="56"/>
      <c r="H113" s="75"/>
    </row>
    <row r="114" spans="1:8">
      <c r="A114" s="71"/>
      <c r="B114" s="70"/>
      <c r="C114" s="83"/>
      <c r="D114" s="83"/>
      <c r="E114" s="83"/>
      <c r="F114" s="64"/>
      <c r="G114" s="70"/>
      <c r="H114" s="72"/>
    </row>
    <row r="115" spans="1:8">
      <c r="A115" s="74"/>
      <c r="B115" s="56"/>
      <c r="C115" s="82"/>
      <c r="D115" s="82"/>
      <c r="E115" s="82"/>
      <c r="F115" s="57"/>
      <c r="G115" s="56"/>
      <c r="H115" s="75"/>
    </row>
    <row r="116" spans="1:8">
      <c r="A116" s="71"/>
      <c r="B116" s="70"/>
      <c r="C116" s="83"/>
      <c r="D116" s="83"/>
      <c r="E116" s="83"/>
      <c r="F116" s="64"/>
      <c r="G116" s="70"/>
      <c r="H116" s="72"/>
    </row>
    <row r="117" spans="1:8">
      <c r="A117" s="74"/>
      <c r="B117" s="56"/>
      <c r="C117" s="82"/>
      <c r="D117" s="82"/>
      <c r="E117" s="82"/>
      <c r="F117" s="57"/>
      <c r="G117" s="56"/>
      <c r="H117" s="75"/>
    </row>
    <row r="118" spans="1:8">
      <c r="A118" s="71"/>
      <c r="B118" s="70"/>
      <c r="C118" s="83"/>
      <c r="D118" s="83"/>
      <c r="E118" s="83"/>
      <c r="F118" s="64"/>
      <c r="G118" s="70"/>
      <c r="H118" s="72"/>
    </row>
    <row r="119" spans="1:8">
      <c r="A119" s="74"/>
      <c r="B119" s="56"/>
      <c r="C119" s="82"/>
      <c r="D119" s="82"/>
      <c r="E119" s="82"/>
      <c r="F119" s="57"/>
      <c r="G119" s="56"/>
      <c r="H119" s="75"/>
    </row>
    <row r="120" spans="1:8">
      <c r="A120" s="71"/>
      <c r="B120" s="70"/>
      <c r="C120" s="83"/>
      <c r="D120" s="83"/>
      <c r="E120" s="83"/>
      <c r="F120" s="64"/>
      <c r="G120" s="70"/>
      <c r="H120" s="72"/>
    </row>
    <row r="121" spans="1:8">
      <c r="A121" s="74"/>
      <c r="B121" s="56"/>
      <c r="C121" s="82"/>
      <c r="D121" s="82"/>
      <c r="E121" s="82"/>
      <c r="F121" s="57"/>
      <c r="G121" s="56"/>
      <c r="H121" s="75"/>
    </row>
    <row r="122" spans="1:8">
      <c r="A122" s="71"/>
      <c r="B122" s="70"/>
      <c r="C122" s="83"/>
      <c r="D122" s="83"/>
      <c r="E122" s="83"/>
      <c r="F122" s="64"/>
      <c r="G122" s="70"/>
      <c r="H122" s="72"/>
    </row>
    <row r="123" spans="1:8">
      <c r="A123" s="74"/>
      <c r="B123" s="56"/>
      <c r="C123" s="82"/>
      <c r="D123" s="82"/>
      <c r="E123" s="82"/>
      <c r="F123" s="57"/>
      <c r="G123" s="56"/>
      <c r="H123" s="75"/>
    </row>
    <row r="124" spans="1:8">
      <c r="A124" s="71"/>
      <c r="B124" s="70"/>
      <c r="C124" s="83"/>
      <c r="D124" s="83"/>
      <c r="E124" s="83"/>
      <c r="F124" s="64"/>
      <c r="G124" s="70"/>
      <c r="H124" s="72"/>
    </row>
    <row r="125" spans="1:8">
      <c r="A125" s="74"/>
      <c r="B125" s="56"/>
      <c r="C125" s="82"/>
      <c r="D125" s="82"/>
      <c r="E125" s="82"/>
      <c r="F125" s="57"/>
      <c r="G125" s="56"/>
      <c r="H125" s="75"/>
    </row>
    <row r="126" spans="1:8">
      <c r="A126" s="71"/>
      <c r="B126" s="70"/>
      <c r="C126" s="83"/>
      <c r="D126" s="83"/>
      <c r="E126" s="83"/>
      <c r="F126" s="64"/>
      <c r="G126" s="70"/>
      <c r="H126" s="72"/>
    </row>
    <row r="127" spans="1:8">
      <c r="A127" s="74"/>
      <c r="B127" s="56"/>
      <c r="C127" s="82"/>
      <c r="D127" s="82"/>
      <c r="E127" s="82"/>
      <c r="F127" s="57"/>
      <c r="G127" s="56"/>
      <c r="H127" s="75"/>
    </row>
    <row r="128" spans="1:8">
      <c r="A128" s="71"/>
      <c r="B128" s="70"/>
      <c r="C128" s="83"/>
      <c r="D128" s="83"/>
      <c r="E128" s="83"/>
      <c r="F128" s="64"/>
      <c r="G128" s="70"/>
      <c r="H128" s="72"/>
    </row>
    <row r="129" spans="1:8">
      <c r="A129" s="74"/>
      <c r="B129" s="56"/>
      <c r="C129" s="82"/>
      <c r="D129" s="82"/>
      <c r="E129" s="82"/>
      <c r="F129" s="57"/>
      <c r="G129" s="56"/>
      <c r="H129" s="75"/>
    </row>
    <row r="130" spans="1:8">
      <c r="A130" s="71"/>
      <c r="B130" s="70"/>
      <c r="C130" s="83"/>
      <c r="D130" s="83"/>
      <c r="E130" s="83"/>
      <c r="F130" s="64"/>
      <c r="G130" s="70"/>
      <c r="H130" s="72"/>
    </row>
    <row r="131" spans="1:8">
      <c r="A131" s="74"/>
      <c r="B131" s="56"/>
      <c r="C131" s="82"/>
      <c r="D131" s="82"/>
      <c r="E131" s="82"/>
      <c r="F131" s="57"/>
      <c r="G131" s="56"/>
      <c r="H131" s="75"/>
    </row>
    <row r="132" spans="1:8">
      <c r="A132" s="71"/>
      <c r="B132" s="70"/>
      <c r="C132" s="83"/>
      <c r="D132" s="83"/>
      <c r="E132" s="83"/>
      <c r="F132" s="64"/>
      <c r="G132" s="70"/>
      <c r="H132" s="72"/>
    </row>
    <row r="133" spans="1:8">
      <c r="A133" s="74"/>
      <c r="B133" s="56"/>
      <c r="C133" s="82"/>
      <c r="D133" s="82"/>
      <c r="E133" s="82"/>
      <c r="F133" s="57"/>
      <c r="G133" s="56"/>
      <c r="H133" s="75"/>
    </row>
    <row r="134" spans="1:8">
      <c r="A134" s="71"/>
      <c r="B134" s="70"/>
      <c r="C134" s="83"/>
      <c r="D134" s="83"/>
      <c r="E134" s="83"/>
      <c r="F134" s="64"/>
      <c r="G134" s="70"/>
      <c r="H134" s="72"/>
    </row>
    <row r="135" spans="1:8">
      <c r="A135" s="74"/>
      <c r="B135" s="56"/>
      <c r="C135" s="82"/>
      <c r="D135" s="82"/>
      <c r="E135" s="82"/>
      <c r="F135" s="57"/>
      <c r="G135" s="56"/>
      <c r="H135" s="75"/>
    </row>
    <row r="136" spans="1:8">
      <c r="A136" s="71"/>
      <c r="B136" s="70"/>
      <c r="C136" s="83"/>
      <c r="D136" s="83"/>
      <c r="E136" s="83"/>
      <c r="F136" s="64"/>
      <c r="G136" s="70"/>
      <c r="H136" s="72"/>
    </row>
    <row r="137" spans="1:8">
      <c r="A137" s="74"/>
      <c r="B137" s="56"/>
      <c r="C137" s="82"/>
      <c r="D137" s="82"/>
      <c r="E137" s="82"/>
      <c r="F137" s="57"/>
      <c r="G137" s="56"/>
      <c r="H137" s="75"/>
    </row>
    <row r="138" spans="1:8">
      <c r="A138" s="71"/>
      <c r="B138" s="70"/>
      <c r="C138" s="83"/>
      <c r="D138" s="83"/>
      <c r="E138" s="83"/>
      <c r="F138" s="64"/>
      <c r="G138" s="70"/>
      <c r="H138" s="72"/>
    </row>
    <row r="139" spans="1:8">
      <c r="A139" s="74"/>
      <c r="B139" s="56"/>
      <c r="C139" s="82"/>
      <c r="D139" s="82"/>
      <c r="E139" s="82"/>
      <c r="F139" s="57"/>
      <c r="G139" s="56"/>
      <c r="H139" s="75"/>
    </row>
    <row r="140" spans="1:8">
      <c r="A140" s="71"/>
      <c r="B140" s="70"/>
      <c r="C140" s="83"/>
      <c r="D140" s="83"/>
      <c r="E140" s="83"/>
      <c r="F140" s="64"/>
      <c r="G140" s="70"/>
      <c r="H140" s="72"/>
    </row>
    <row r="141" spans="1:8">
      <c r="A141" s="74"/>
      <c r="B141" s="56"/>
      <c r="C141" s="82"/>
      <c r="D141" s="82"/>
      <c r="E141" s="82"/>
      <c r="F141" s="57"/>
      <c r="G141" s="56"/>
      <c r="H141" s="75"/>
    </row>
    <row r="142" spans="1:8">
      <c r="A142" s="71"/>
      <c r="B142" s="70"/>
      <c r="C142" s="83"/>
      <c r="D142" s="83"/>
      <c r="E142" s="83"/>
      <c r="F142" s="64"/>
      <c r="G142" s="70"/>
      <c r="H142" s="72"/>
    </row>
    <row r="143" spans="1:8">
      <c r="A143" s="74"/>
      <c r="B143" s="56"/>
      <c r="C143" s="82"/>
      <c r="D143" s="82"/>
      <c r="E143" s="82"/>
      <c r="F143" s="57"/>
      <c r="G143" s="56"/>
      <c r="H143" s="75"/>
    </row>
    <row r="144" spans="1:8">
      <c r="A144" s="71"/>
      <c r="B144" s="70"/>
      <c r="C144" s="83"/>
      <c r="D144" s="83"/>
      <c r="E144" s="83"/>
      <c r="F144" s="64"/>
      <c r="G144" s="70"/>
      <c r="H144" s="72"/>
    </row>
    <row r="145" spans="1:8">
      <c r="A145" s="74"/>
      <c r="B145" s="56"/>
      <c r="C145" s="82"/>
      <c r="D145" s="82"/>
      <c r="E145" s="82"/>
      <c r="F145" s="57"/>
      <c r="G145" s="56"/>
      <c r="H145" s="75"/>
    </row>
    <row r="146" spans="1:8">
      <c r="A146" s="71"/>
      <c r="B146" s="70"/>
      <c r="C146" s="83"/>
      <c r="D146" s="83"/>
      <c r="E146" s="83"/>
      <c r="F146" s="64"/>
      <c r="G146" s="70"/>
      <c r="H146" s="72"/>
    </row>
    <row r="147" spans="1:8">
      <c r="A147" s="74"/>
      <c r="B147" s="56"/>
      <c r="C147" s="82"/>
      <c r="D147" s="82"/>
      <c r="E147" s="82"/>
      <c r="F147" s="57"/>
      <c r="G147" s="56"/>
      <c r="H147" s="75"/>
    </row>
    <row r="148" spans="1:8">
      <c r="A148" s="71"/>
      <c r="B148" s="70"/>
      <c r="C148" s="83"/>
      <c r="D148" s="83"/>
      <c r="E148" s="83"/>
      <c r="F148" s="64"/>
      <c r="G148" s="70"/>
      <c r="H148" s="72"/>
    </row>
    <row r="149" spans="1:8">
      <c r="A149" s="74"/>
      <c r="B149" s="56"/>
      <c r="C149" s="82"/>
      <c r="D149" s="82"/>
      <c r="E149" s="82"/>
      <c r="F149" s="57"/>
      <c r="G149" s="56"/>
      <c r="H149" s="75"/>
    </row>
    <row r="150" spans="1:8">
      <c r="A150" s="71"/>
      <c r="B150" s="70"/>
      <c r="C150" s="83"/>
      <c r="D150" s="83"/>
      <c r="E150" s="83"/>
      <c r="F150" s="64"/>
      <c r="G150" s="70"/>
      <c r="H150" s="72"/>
    </row>
    <row r="151" spans="1:8">
      <c r="A151" s="74"/>
      <c r="B151" s="56"/>
      <c r="C151" s="82"/>
      <c r="D151" s="82"/>
      <c r="E151" s="82"/>
      <c r="F151" s="57"/>
      <c r="G151" s="56"/>
      <c r="H151" s="75"/>
    </row>
    <row r="152" spans="1:8">
      <c r="A152" s="71"/>
      <c r="B152" s="70"/>
      <c r="C152" s="83"/>
      <c r="D152" s="83"/>
      <c r="E152" s="83"/>
      <c r="F152" s="64"/>
      <c r="G152" s="70"/>
      <c r="H152" s="72"/>
    </row>
    <row r="153" spans="1:8">
      <c r="A153" s="74"/>
      <c r="B153" s="56"/>
      <c r="C153" s="82"/>
      <c r="D153" s="82"/>
      <c r="E153" s="82"/>
      <c r="F153" s="57"/>
      <c r="G153" s="56"/>
      <c r="H153" s="75"/>
    </row>
    <row r="154" spans="1:8">
      <c r="A154" s="71"/>
      <c r="B154" s="70"/>
      <c r="C154" s="83"/>
      <c r="D154" s="83"/>
      <c r="E154" s="83"/>
      <c r="F154" s="64"/>
      <c r="G154" s="70"/>
      <c r="H154" s="72"/>
    </row>
    <row r="155" spans="1:8">
      <c r="A155" s="74"/>
      <c r="B155" s="56"/>
      <c r="C155" s="82"/>
      <c r="D155" s="82"/>
      <c r="E155" s="82"/>
      <c r="F155" s="57"/>
      <c r="G155" s="56"/>
      <c r="H155" s="75"/>
    </row>
    <row r="156" spans="1:8">
      <c r="A156" s="71"/>
      <c r="B156" s="70"/>
      <c r="C156" s="83"/>
      <c r="D156" s="83"/>
      <c r="E156" s="83"/>
      <c r="F156" s="64"/>
      <c r="G156" s="70"/>
      <c r="H156" s="72"/>
    </row>
    <row r="157" spans="1:8">
      <c r="A157" s="74"/>
      <c r="B157" s="56"/>
      <c r="C157" s="82"/>
      <c r="D157" s="82"/>
      <c r="E157" s="82"/>
      <c r="F157" s="57"/>
      <c r="G157" s="56"/>
      <c r="H157" s="75"/>
    </row>
    <row r="158" spans="1:8">
      <c r="A158" s="71"/>
      <c r="B158" s="70"/>
      <c r="C158" s="83"/>
      <c r="D158" s="83"/>
      <c r="E158" s="83"/>
      <c r="F158" s="64"/>
      <c r="G158" s="70"/>
      <c r="H158" s="72"/>
    </row>
    <row r="159" spans="1:8">
      <c r="A159" s="74"/>
      <c r="B159" s="56"/>
      <c r="C159" s="82"/>
      <c r="D159" s="82"/>
      <c r="E159" s="82"/>
      <c r="F159" s="57"/>
      <c r="G159" s="56"/>
      <c r="H159" s="75"/>
    </row>
    <row r="160" spans="1:8">
      <c r="A160" s="71"/>
      <c r="B160" s="70"/>
      <c r="C160" s="83"/>
      <c r="D160" s="83"/>
      <c r="E160" s="83"/>
      <c r="F160" s="64"/>
      <c r="G160" s="70"/>
      <c r="H160" s="72"/>
    </row>
    <row r="161" spans="1:8">
      <c r="A161" s="74"/>
      <c r="B161" s="56"/>
      <c r="C161" s="82"/>
      <c r="D161" s="82"/>
      <c r="E161" s="82"/>
      <c r="F161" s="57"/>
      <c r="G161" s="56"/>
      <c r="H161" s="75"/>
    </row>
    <row r="162" spans="1:8">
      <c r="A162" s="71"/>
      <c r="B162" s="70"/>
      <c r="C162" s="83"/>
      <c r="D162" s="83"/>
      <c r="E162" s="83"/>
      <c r="F162" s="64"/>
      <c r="G162" s="70"/>
      <c r="H162" s="72"/>
    </row>
    <row r="163" spans="1:8">
      <c r="A163" s="74"/>
      <c r="B163" s="56"/>
      <c r="C163" s="82"/>
      <c r="D163" s="82"/>
      <c r="E163" s="82"/>
      <c r="F163" s="57"/>
      <c r="G163" s="56"/>
      <c r="H163" s="75"/>
    </row>
    <row r="164" spans="1:8">
      <c r="A164" s="71"/>
      <c r="B164" s="70"/>
      <c r="C164" s="83"/>
      <c r="D164" s="83"/>
      <c r="E164" s="83"/>
      <c r="F164" s="64"/>
      <c r="G164" s="70"/>
      <c r="H164" s="72"/>
    </row>
    <row r="165" spans="1:8">
      <c r="A165" s="74"/>
      <c r="B165" s="56"/>
      <c r="C165" s="82"/>
      <c r="D165" s="82"/>
      <c r="E165" s="82"/>
      <c r="F165" s="57"/>
      <c r="G165" s="56"/>
      <c r="H165" s="75"/>
    </row>
    <row r="166" spans="1:8">
      <c r="A166" s="71"/>
      <c r="B166" s="70"/>
      <c r="C166" s="83"/>
      <c r="D166" s="83"/>
      <c r="E166" s="83"/>
      <c r="F166" s="64"/>
      <c r="G166" s="70"/>
      <c r="H166" s="72"/>
    </row>
    <row r="167" spans="1:8">
      <c r="A167" s="74"/>
      <c r="B167" s="56"/>
      <c r="C167" s="82"/>
      <c r="D167" s="82"/>
      <c r="E167" s="82"/>
      <c r="F167" s="57"/>
      <c r="G167" s="56"/>
      <c r="H167" s="75"/>
    </row>
    <row r="168" spans="1:8">
      <c r="A168" s="71"/>
      <c r="B168" s="70"/>
      <c r="C168" s="83"/>
      <c r="D168" s="83"/>
      <c r="E168" s="83"/>
      <c r="F168" s="64"/>
      <c r="G168" s="70"/>
      <c r="H168" s="72"/>
    </row>
    <row r="169" spans="1:8">
      <c r="A169" s="74"/>
      <c r="B169" s="56"/>
      <c r="C169" s="82"/>
      <c r="D169" s="82"/>
      <c r="E169" s="82"/>
      <c r="F169" s="57"/>
      <c r="G169" s="56"/>
      <c r="H169" s="75"/>
    </row>
    <row r="170" spans="1:8">
      <c r="A170" s="71"/>
      <c r="B170" s="70"/>
      <c r="C170" s="83"/>
      <c r="D170" s="83"/>
      <c r="E170" s="83"/>
      <c r="F170" s="64"/>
      <c r="G170" s="70"/>
      <c r="H170" s="72"/>
    </row>
    <row r="171" spans="1:8">
      <c r="A171" s="74"/>
      <c r="B171" s="56"/>
      <c r="C171" s="82"/>
      <c r="D171" s="82"/>
      <c r="E171" s="82"/>
      <c r="F171" s="57"/>
      <c r="G171" s="56"/>
      <c r="H171" s="75"/>
    </row>
    <row r="172" spans="1:8">
      <c r="A172" s="71"/>
      <c r="B172" s="70"/>
      <c r="C172" s="83"/>
      <c r="D172" s="83"/>
      <c r="E172" s="83"/>
      <c r="F172" s="64"/>
      <c r="G172" s="70"/>
      <c r="H172" s="72"/>
    </row>
    <row r="173" spans="1:8">
      <c r="A173" s="74"/>
      <c r="B173" s="56"/>
      <c r="C173" s="82"/>
      <c r="D173" s="82"/>
      <c r="E173" s="82"/>
      <c r="F173" s="57"/>
      <c r="G173" s="56"/>
      <c r="H173" s="75"/>
    </row>
    <row r="174" spans="1:8">
      <c r="A174" s="71"/>
      <c r="B174" s="70"/>
      <c r="C174" s="83"/>
      <c r="D174" s="83"/>
      <c r="E174" s="83"/>
      <c r="F174" s="64"/>
      <c r="G174" s="70"/>
      <c r="H174" s="72"/>
    </row>
    <row r="175" spans="1:8">
      <c r="A175" s="74"/>
      <c r="B175" s="56"/>
      <c r="C175" s="82"/>
      <c r="D175" s="82"/>
      <c r="E175" s="82"/>
      <c r="F175" s="57"/>
      <c r="G175" s="56"/>
      <c r="H175" s="75"/>
    </row>
    <row r="176" spans="1:8">
      <c r="A176" s="71"/>
      <c r="B176" s="70"/>
      <c r="C176" s="83"/>
      <c r="D176" s="83"/>
      <c r="E176" s="83"/>
      <c r="F176" s="64"/>
      <c r="G176" s="70"/>
      <c r="H176" s="72"/>
    </row>
    <row r="177" spans="1:8">
      <c r="A177" s="74"/>
      <c r="B177" s="56"/>
      <c r="C177" s="82"/>
      <c r="D177" s="82"/>
      <c r="E177" s="82"/>
      <c r="F177" s="57"/>
      <c r="G177" s="56"/>
      <c r="H177" s="75"/>
    </row>
    <row r="178" spans="1:8">
      <c r="A178" s="71"/>
      <c r="B178" s="70"/>
      <c r="C178" s="83"/>
      <c r="D178" s="83"/>
      <c r="E178" s="83"/>
      <c r="F178" s="64"/>
      <c r="G178" s="70"/>
      <c r="H178" s="72"/>
    </row>
    <row r="179" spans="1:8">
      <c r="A179" s="74"/>
      <c r="B179" s="56"/>
      <c r="C179" s="82"/>
      <c r="D179" s="82"/>
      <c r="E179" s="82"/>
      <c r="F179" s="57"/>
      <c r="G179" s="56"/>
      <c r="H179" s="75"/>
    </row>
    <row r="180" spans="1:8">
      <c r="A180" s="71"/>
      <c r="B180" s="70"/>
      <c r="C180" s="83"/>
      <c r="D180" s="83"/>
      <c r="E180" s="83"/>
      <c r="F180" s="64"/>
      <c r="G180" s="70"/>
      <c r="H180" s="72"/>
    </row>
    <row r="181" spans="1:8">
      <c r="A181" s="74"/>
      <c r="B181" s="56"/>
      <c r="C181" s="82"/>
      <c r="D181" s="82"/>
      <c r="E181" s="82"/>
      <c r="F181" s="57"/>
      <c r="G181" s="56"/>
      <c r="H181" s="75"/>
    </row>
    <row r="182" spans="1:8">
      <c r="A182" s="71"/>
      <c r="B182" s="70"/>
      <c r="C182" s="83"/>
      <c r="D182" s="83"/>
      <c r="E182" s="83"/>
      <c r="F182" s="64"/>
      <c r="G182" s="70"/>
      <c r="H182" s="72"/>
    </row>
    <row r="183" spans="1:8">
      <c r="A183" s="74"/>
      <c r="B183" s="56"/>
      <c r="C183" s="82"/>
      <c r="D183" s="82"/>
      <c r="E183" s="82"/>
      <c r="F183" s="57"/>
      <c r="G183" s="56"/>
      <c r="H183" s="75"/>
    </row>
    <row r="184" spans="1:8">
      <c r="A184" s="71"/>
      <c r="B184" s="70"/>
      <c r="C184" s="83"/>
      <c r="D184" s="83"/>
      <c r="E184" s="83"/>
      <c r="F184" s="64"/>
      <c r="G184" s="70"/>
      <c r="H184" s="72"/>
    </row>
    <row r="185" spans="1:8">
      <c r="A185" s="74"/>
      <c r="B185" s="56"/>
      <c r="C185" s="82"/>
      <c r="D185" s="82"/>
      <c r="E185" s="82"/>
      <c r="F185" s="57"/>
      <c r="G185" s="56"/>
      <c r="H185" s="75"/>
    </row>
    <row r="186" spans="1:8">
      <c r="A186" s="71"/>
      <c r="B186" s="70"/>
      <c r="C186" s="83"/>
      <c r="D186" s="83"/>
      <c r="E186" s="83"/>
      <c r="F186" s="64"/>
      <c r="G186" s="70"/>
      <c r="H186" s="72"/>
    </row>
    <row r="187" spans="1:8">
      <c r="A187" s="74"/>
      <c r="B187" s="56"/>
      <c r="C187" s="82"/>
      <c r="D187" s="82"/>
      <c r="E187" s="82"/>
      <c r="F187" s="57"/>
      <c r="G187" s="56"/>
      <c r="H187" s="75"/>
    </row>
    <row r="188" spans="1:8">
      <c r="A188" s="71"/>
      <c r="B188" s="70"/>
      <c r="C188" s="83"/>
      <c r="D188" s="83"/>
      <c r="E188" s="83"/>
      <c r="F188" s="64"/>
      <c r="G188" s="70"/>
      <c r="H188" s="72"/>
    </row>
    <row r="189" spans="1:8">
      <c r="A189" s="74"/>
      <c r="B189" s="56"/>
      <c r="C189" s="82"/>
      <c r="D189" s="82"/>
      <c r="E189" s="82"/>
      <c r="F189" s="57"/>
      <c r="G189" s="56"/>
      <c r="H189" s="75"/>
    </row>
    <row r="190" spans="1:8">
      <c r="A190" s="71"/>
      <c r="B190" s="70"/>
      <c r="C190" s="83"/>
      <c r="D190" s="83"/>
      <c r="E190" s="83"/>
      <c r="F190" s="64"/>
      <c r="G190" s="70"/>
      <c r="H190" s="72"/>
    </row>
    <row r="191" spans="1:8">
      <c r="A191" s="74"/>
      <c r="B191" s="56"/>
      <c r="C191" s="82"/>
      <c r="D191" s="82"/>
      <c r="E191" s="82"/>
      <c r="F191" s="57"/>
      <c r="G191" s="56"/>
      <c r="H191" s="75"/>
    </row>
    <row r="192" spans="1:8">
      <c r="A192" s="71"/>
      <c r="B192" s="70"/>
      <c r="C192" s="83"/>
      <c r="D192" s="83"/>
      <c r="E192" s="83"/>
      <c r="F192" s="64"/>
      <c r="G192" s="70"/>
      <c r="H192" s="72"/>
    </row>
    <row r="193" spans="1:8">
      <c r="A193" s="74"/>
      <c r="B193" s="56"/>
      <c r="C193" s="82"/>
      <c r="D193" s="82"/>
      <c r="E193" s="82"/>
      <c r="F193" s="57"/>
      <c r="G193" s="56"/>
      <c r="H193" s="75"/>
    </row>
    <row r="194" spans="1:8">
      <c r="A194" s="71"/>
      <c r="B194" s="70"/>
      <c r="C194" s="83"/>
      <c r="D194" s="83"/>
      <c r="E194" s="83"/>
      <c r="F194" s="64"/>
      <c r="G194" s="70"/>
      <c r="H194" s="72"/>
    </row>
    <row r="195" spans="1:8">
      <c r="A195" s="74"/>
      <c r="B195" s="56"/>
      <c r="C195" s="82"/>
      <c r="D195" s="82"/>
      <c r="E195" s="82"/>
      <c r="F195" s="57"/>
      <c r="G195" s="56"/>
      <c r="H195" s="75"/>
    </row>
    <row r="196" spans="1:8">
      <c r="A196" s="71"/>
      <c r="B196" s="70"/>
      <c r="C196" s="83"/>
      <c r="D196" s="83"/>
      <c r="E196" s="83"/>
      <c r="F196" s="64"/>
      <c r="G196" s="70"/>
      <c r="H196" s="72"/>
    </row>
    <row r="197" spans="1:8">
      <c r="A197" s="74"/>
      <c r="B197" s="56"/>
      <c r="C197" s="82"/>
      <c r="D197" s="82"/>
      <c r="E197" s="82"/>
      <c r="F197" s="57"/>
      <c r="G197" s="56"/>
      <c r="H197" s="75"/>
    </row>
    <row r="198" spans="1:8">
      <c r="A198" s="71"/>
      <c r="B198" s="70"/>
      <c r="C198" s="83"/>
      <c r="D198" s="83"/>
      <c r="E198" s="83"/>
      <c r="F198" s="64"/>
      <c r="G198" s="70"/>
      <c r="H198" s="72"/>
    </row>
    <row r="199" spans="1:8">
      <c r="A199" s="74"/>
      <c r="B199" s="56"/>
      <c r="C199" s="82"/>
      <c r="D199" s="82"/>
      <c r="E199" s="82"/>
      <c r="F199" s="57"/>
      <c r="G199" s="56"/>
      <c r="H199" s="75"/>
    </row>
    <row r="200" spans="1:8">
      <c r="A200" s="71"/>
      <c r="B200" s="70"/>
      <c r="C200" s="83"/>
      <c r="D200" s="83"/>
      <c r="E200" s="83"/>
      <c r="F200" s="64"/>
      <c r="G200" s="70"/>
      <c r="H200" s="72"/>
    </row>
    <row r="201" spans="1:8">
      <c r="A201" s="74"/>
      <c r="B201" s="56"/>
      <c r="C201" s="82"/>
      <c r="D201" s="82"/>
      <c r="E201" s="82"/>
      <c r="F201" s="57"/>
      <c r="G201" s="56"/>
      <c r="H201" s="75"/>
    </row>
    <row r="202" spans="1:8">
      <c r="A202" s="71"/>
      <c r="B202" s="70"/>
      <c r="C202" s="83"/>
      <c r="D202" s="83"/>
      <c r="E202" s="83"/>
      <c r="F202" s="64"/>
      <c r="G202" s="70"/>
      <c r="H202" s="72"/>
    </row>
    <row r="203" spans="1:8">
      <c r="A203" s="74"/>
      <c r="B203" s="56"/>
      <c r="C203" s="82"/>
      <c r="D203" s="82"/>
      <c r="E203" s="82"/>
      <c r="F203" s="57"/>
      <c r="G203" s="56"/>
      <c r="H203" s="75"/>
    </row>
    <row r="204" spans="1:8">
      <c r="A204" s="71"/>
      <c r="B204" s="70"/>
      <c r="C204" s="83"/>
      <c r="D204" s="83"/>
      <c r="E204" s="83"/>
      <c r="F204" s="64"/>
      <c r="G204" s="70"/>
      <c r="H204" s="72"/>
    </row>
    <row r="205" spans="1:8">
      <c r="A205" s="74"/>
      <c r="B205" s="56"/>
      <c r="C205" s="82"/>
      <c r="D205" s="82"/>
      <c r="E205" s="82"/>
      <c r="F205" s="57"/>
      <c r="G205" s="56"/>
      <c r="H205" s="75"/>
    </row>
    <row r="206" spans="1:8">
      <c r="A206" s="71"/>
      <c r="B206" s="70"/>
      <c r="C206" s="83"/>
      <c r="D206" s="83"/>
      <c r="E206" s="83"/>
      <c r="F206" s="64"/>
      <c r="G206" s="70"/>
      <c r="H206" s="72"/>
    </row>
    <row r="207" spans="1:8">
      <c r="A207" s="74"/>
      <c r="B207" s="56"/>
      <c r="C207" s="82"/>
      <c r="D207" s="82"/>
      <c r="E207" s="82"/>
      <c r="F207" s="57"/>
      <c r="G207" s="56"/>
      <c r="H207" s="75"/>
    </row>
    <row r="208" spans="1:8">
      <c r="A208" s="71"/>
      <c r="B208" s="70"/>
      <c r="C208" s="83"/>
      <c r="D208" s="83"/>
      <c r="E208" s="83"/>
      <c r="F208" s="64"/>
      <c r="G208" s="70"/>
      <c r="H208" s="72"/>
    </row>
    <row r="209" spans="1:8">
      <c r="A209" s="74"/>
      <c r="B209" s="56"/>
      <c r="C209" s="82"/>
      <c r="D209" s="82"/>
      <c r="E209" s="82"/>
      <c r="F209" s="57"/>
      <c r="G209" s="56"/>
      <c r="H209" s="75"/>
    </row>
    <row r="210" spans="1:8">
      <c r="A210" s="71"/>
      <c r="B210" s="70"/>
      <c r="C210" s="83"/>
      <c r="D210" s="83"/>
      <c r="E210" s="83"/>
      <c r="F210" s="64"/>
      <c r="G210" s="70"/>
      <c r="H210" s="72"/>
    </row>
    <row r="211" spans="1:8">
      <c r="A211" s="74"/>
      <c r="B211" s="56"/>
      <c r="C211" s="82"/>
      <c r="D211" s="82"/>
      <c r="E211" s="82"/>
      <c r="F211" s="57"/>
      <c r="G211" s="56"/>
      <c r="H211" s="75"/>
    </row>
    <row r="212" spans="1:8">
      <c r="A212" s="71"/>
      <c r="B212" s="70"/>
      <c r="C212" s="83"/>
      <c r="D212" s="83"/>
      <c r="E212" s="83"/>
      <c r="F212" s="64"/>
      <c r="G212" s="70"/>
      <c r="H212" s="72"/>
    </row>
    <row r="213" spans="1:8">
      <c r="A213" s="74"/>
      <c r="B213" s="56"/>
      <c r="C213" s="82"/>
      <c r="D213" s="82"/>
      <c r="E213" s="82"/>
      <c r="F213" s="57"/>
      <c r="G213" s="56"/>
      <c r="H213" s="75"/>
    </row>
    <row r="214" spans="1:8">
      <c r="A214" s="71"/>
      <c r="B214" s="70"/>
      <c r="C214" s="83"/>
      <c r="D214" s="83"/>
      <c r="E214" s="83"/>
      <c r="F214" s="64"/>
      <c r="G214" s="70"/>
      <c r="H214" s="72"/>
    </row>
    <row r="215" spans="1:8">
      <c r="A215" s="74"/>
      <c r="B215" s="56"/>
      <c r="C215" s="82"/>
      <c r="D215" s="82"/>
      <c r="E215" s="82"/>
      <c r="F215" s="57"/>
      <c r="G215" s="56"/>
      <c r="H215" s="75"/>
    </row>
    <row r="216" spans="1:8">
      <c r="A216" s="71"/>
      <c r="B216" s="70"/>
      <c r="C216" s="83"/>
      <c r="D216" s="83"/>
      <c r="E216" s="83"/>
      <c r="F216" s="64"/>
      <c r="G216" s="70"/>
      <c r="H216" s="72"/>
    </row>
    <row r="217" spans="1:8">
      <c r="A217" s="74"/>
      <c r="B217" s="56"/>
      <c r="C217" s="82"/>
      <c r="D217" s="82"/>
      <c r="E217" s="82"/>
      <c r="F217" s="57"/>
      <c r="G217" s="56"/>
      <c r="H217" s="75"/>
    </row>
    <row r="218" spans="1:8">
      <c r="A218" s="71"/>
      <c r="B218" s="70"/>
      <c r="C218" s="83"/>
      <c r="D218" s="83"/>
      <c r="E218" s="83"/>
      <c r="F218" s="64"/>
      <c r="G218" s="70"/>
      <c r="H218" s="72"/>
    </row>
    <row r="219" spans="1:8">
      <c r="A219" s="74"/>
      <c r="B219" s="56"/>
      <c r="C219" s="82"/>
      <c r="D219" s="82"/>
      <c r="E219" s="82"/>
      <c r="F219" s="57"/>
      <c r="G219" s="56"/>
      <c r="H219" s="75"/>
    </row>
    <row r="220" spans="1:8">
      <c r="A220" s="71"/>
      <c r="B220" s="70"/>
      <c r="C220" s="83"/>
      <c r="D220" s="83"/>
      <c r="E220" s="83"/>
      <c r="F220" s="64"/>
      <c r="G220" s="70"/>
      <c r="H220" s="72"/>
    </row>
    <row r="221" spans="1:8">
      <c r="A221" s="74"/>
      <c r="B221" s="56"/>
      <c r="C221" s="82"/>
      <c r="D221" s="82"/>
      <c r="E221" s="82"/>
      <c r="F221" s="57"/>
      <c r="G221" s="56"/>
      <c r="H221" s="75"/>
    </row>
    <row r="222" spans="1:8">
      <c r="A222" s="71"/>
      <c r="B222" s="70"/>
      <c r="C222" s="83"/>
      <c r="D222" s="83"/>
      <c r="E222" s="83"/>
      <c r="F222" s="64"/>
      <c r="G222" s="70"/>
      <c r="H222" s="72"/>
    </row>
    <row r="223" spans="1:8">
      <c r="A223" s="74"/>
      <c r="B223" s="56"/>
      <c r="C223" s="82"/>
      <c r="D223" s="82"/>
      <c r="E223" s="82"/>
      <c r="F223" s="57"/>
      <c r="G223" s="56"/>
      <c r="H223" s="75"/>
    </row>
    <row r="224" spans="1:8">
      <c r="A224" s="71"/>
      <c r="B224" s="70"/>
      <c r="C224" s="83"/>
      <c r="D224" s="83"/>
      <c r="E224" s="83"/>
      <c r="F224" s="64"/>
      <c r="G224" s="70"/>
      <c r="H224" s="72"/>
    </row>
    <row r="225" spans="1:8">
      <c r="A225" s="74"/>
      <c r="B225" s="56"/>
      <c r="C225" s="82"/>
      <c r="D225" s="82"/>
      <c r="E225" s="82"/>
      <c r="F225" s="57"/>
      <c r="G225" s="56"/>
      <c r="H225" s="75"/>
    </row>
    <row r="226" spans="1:8">
      <c r="A226" s="71"/>
      <c r="B226" s="70"/>
      <c r="C226" s="83"/>
      <c r="D226" s="83"/>
      <c r="E226" s="83"/>
      <c r="F226" s="64"/>
      <c r="G226" s="70"/>
      <c r="H226" s="72"/>
    </row>
    <row r="227" spans="1:8">
      <c r="A227" s="74"/>
      <c r="B227" s="56"/>
      <c r="C227" s="82"/>
      <c r="D227" s="82"/>
      <c r="E227" s="82"/>
      <c r="F227" s="57"/>
      <c r="G227" s="56"/>
      <c r="H227" s="75"/>
    </row>
    <row r="228" spans="1:8">
      <c r="A228" s="71"/>
      <c r="B228" s="70"/>
      <c r="C228" s="83"/>
      <c r="D228" s="83"/>
      <c r="E228" s="83"/>
      <c r="F228" s="64"/>
      <c r="G228" s="70"/>
      <c r="H228" s="72"/>
    </row>
    <row r="229" spans="1:8">
      <c r="A229" s="74"/>
      <c r="B229" s="56"/>
      <c r="C229" s="82"/>
      <c r="D229" s="82"/>
      <c r="E229" s="82"/>
      <c r="F229" s="57"/>
      <c r="G229" s="56"/>
      <c r="H229" s="75"/>
    </row>
    <row r="230" spans="1:8">
      <c r="A230" s="71"/>
      <c r="B230" s="70"/>
      <c r="C230" s="83"/>
      <c r="D230" s="83"/>
      <c r="E230" s="83"/>
      <c r="F230" s="64"/>
      <c r="G230" s="70"/>
      <c r="H230" s="72"/>
    </row>
    <row r="231" spans="1:8">
      <c r="A231" s="74"/>
      <c r="B231" s="56"/>
      <c r="C231" s="82"/>
      <c r="D231" s="82"/>
      <c r="E231" s="82"/>
      <c r="F231" s="57"/>
      <c r="G231" s="56"/>
      <c r="H231" s="75"/>
    </row>
    <row r="232" spans="1:8">
      <c r="A232" s="71"/>
      <c r="B232" s="70"/>
      <c r="C232" s="83"/>
      <c r="D232" s="83"/>
      <c r="E232" s="83"/>
      <c r="F232" s="64"/>
      <c r="G232" s="70"/>
      <c r="H232" s="72"/>
    </row>
    <row r="233" spans="1:8">
      <c r="A233" s="74"/>
      <c r="B233" s="56"/>
      <c r="C233" s="82"/>
      <c r="D233" s="82"/>
      <c r="E233" s="82"/>
      <c r="F233" s="57"/>
      <c r="G233" s="56"/>
      <c r="H233" s="75"/>
    </row>
    <row r="234" spans="1:8">
      <c r="A234" s="71"/>
      <c r="B234" s="70"/>
      <c r="C234" s="83"/>
      <c r="D234" s="83"/>
      <c r="E234" s="83"/>
      <c r="F234" s="64"/>
      <c r="G234" s="70"/>
      <c r="H234" s="72"/>
    </row>
    <row r="235" spans="1:8">
      <c r="A235" s="74"/>
      <c r="B235" s="56"/>
      <c r="C235" s="82"/>
      <c r="D235" s="82"/>
      <c r="E235" s="82"/>
      <c r="F235" s="57"/>
      <c r="G235" s="56"/>
      <c r="H235" s="75"/>
    </row>
    <row r="236" spans="1:8">
      <c r="A236" s="71"/>
      <c r="B236" s="70"/>
      <c r="C236" s="83"/>
      <c r="D236" s="83"/>
      <c r="E236" s="83"/>
      <c r="F236" s="64"/>
      <c r="G236" s="70"/>
      <c r="H236" s="72"/>
    </row>
    <row r="237" spans="1:8">
      <c r="A237" s="74"/>
      <c r="B237" s="56"/>
      <c r="C237" s="82"/>
      <c r="D237" s="82"/>
      <c r="E237" s="82"/>
      <c r="F237" s="57"/>
      <c r="G237" s="56"/>
      <c r="H237" s="75"/>
    </row>
    <row r="238" spans="1:8">
      <c r="A238" s="71"/>
      <c r="B238" s="70"/>
      <c r="C238" s="83"/>
      <c r="D238" s="83"/>
      <c r="E238" s="83"/>
      <c r="F238" s="64"/>
      <c r="G238" s="70"/>
      <c r="H238" s="72"/>
    </row>
    <row r="239" spans="1:8">
      <c r="A239" s="74"/>
      <c r="B239" s="56"/>
      <c r="C239" s="82"/>
      <c r="D239" s="82"/>
      <c r="E239" s="82"/>
      <c r="F239" s="57"/>
      <c r="G239" s="56"/>
      <c r="H239" s="75"/>
    </row>
    <row r="240" spans="1:8">
      <c r="A240" s="71"/>
      <c r="B240" s="70"/>
      <c r="C240" s="83"/>
      <c r="D240" s="83"/>
      <c r="E240" s="83"/>
      <c r="F240" s="64"/>
      <c r="G240" s="70"/>
      <c r="H240" s="72"/>
    </row>
    <row r="241" spans="1:8">
      <c r="A241" s="74"/>
      <c r="B241" s="56"/>
      <c r="C241" s="82"/>
      <c r="D241" s="82"/>
      <c r="E241" s="82"/>
      <c r="F241" s="57"/>
      <c r="G241" s="56"/>
      <c r="H241" s="75"/>
    </row>
    <row r="242" spans="1:8">
      <c r="A242" s="71"/>
      <c r="B242" s="70"/>
      <c r="C242" s="83"/>
      <c r="D242" s="83"/>
      <c r="E242" s="83"/>
      <c r="F242" s="64"/>
      <c r="G242" s="70"/>
      <c r="H242" s="72"/>
    </row>
    <row r="243" spans="1:8">
      <c r="A243" s="74"/>
      <c r="B243" s="56"/>
      <c r="C243" s="82"/>
      <c r="D243" s="82"/>
      <c r="E243" s="82"/>
      <c r="F243" s="57"/>
      <c r="G243" s="56"/>
      <c r="H243" s="75"/>
    </row>
    <row r="244" spans="1:8">
      <c r="A244" s="71"/>
      <c r="B244" s="70"/>
      <c r="C244" s="83"/>
      <c r="D244" s="83"/>
      <c r="E244" s="83"/>
      <c r="F244" s="64"/>
      <c r="G244" s="70"/>
      <c r="H244" s="72"/>
    </row>
    <row r="245" spans="1:8">
      <c r="A245" s="74"/>
      <c r="B245" s="56"/>
      <c r="C245" s="82"/>
      <c r="D245" s="82"/>
      <c r="E245" s="82"/>
      <c r="F245" s="57"/>
      <c r="G245" s="56"/>
      <c r="H245" s="75"/>
    </row>
    <row r="246" spans="1:8">
      <c r="A246" s="71"/>
      <c r="B246" s="70"/>
      <c r="C246" s="83"/>
      <c r="D246" s="83"/>
      <c r="E246" s="83"/>
      <c r="F246" s="64"/>
      <c r="G246" s="70"/>
      <c r="H246" s="72"/>
    </row>
    <row r="247" spans="1:8">
      <c r="A247" s="74"/>
      <c r="B247" s="56"/>
      <c r="C247" s="82"/>
      <c r="D247" s="82"/>
      <c r="E247" s="82"/>
      <c r="F247" s="57"/>
      <c r="G247" s="56"/>
      <c r="H247" s="75"/>
    </row>
    <row r="248" spans="1:8">
      <c r="A248" s="71"/>
      <c r="B248" s="70"/>
      <c r="C248" s="83"/>
      <c r="D248" s="83"/>
      <c r="E248" s="83"/>
      <c r="F248" s="64"/>
      <c r="G248" s="70"/>
      <c r="H248" s="72"/>
    </row>
    <row r="249" spans="1:8">
      <c r="A249" s="74"/>
      <c r="B249" s="56"/>
      <c r="C249" s="82"/>
      <c r="D249" s="82"/>
      <c r="E249" s="82"/>
      <c r="F249" s="57"/>
      <c r="G249" s="56"/>
      <c r="H249" s="75"/>
    </row>
    <row r="250" spans="1:8">
      <c r="A250" s="71"/>
      <c r="B250" s="70"/>
      <c r="C250" s="83"/>
      <c r="D250" s="83"/>
      <c r="E250" s="83"/>
      <c r="F250" s="64"/>
      <c r="G250" s="70"/>
      <c r="H250" s="72"/>
    </row>
    <row r="251" spans="1:8">
      <c r="A251" s="74"/>
      <c r="B251" s="56"/>
      <c r="C251" s="82"/>
      <c r="D251" s="82"/>
      <c r="E251" s="82"/>
      <c r="F251" s="57"/>
      <c r="G251" s="56"/>
      <c r="H251" s="75"/>
    </row>
    <row r="252" spans="1:8">
      <c r="A252" s="71"/>
      <c r="B252" s="70"/>
      <c r="C252" s="83"/>
      <c r="D252" s="83"/>
      <c r="E252" s="83"/>
      <c r="F252" s="64"/>
      <c r="G252" s="70"/>
      <c r="H252" s="72"/>
    </row>
    <row r="253" spans="1:8">
      <c r="A253" s="74"/>
      <c r="B253" s="56"/>
      <c r="C253" s="82"/>
      <c r="D253" s="82"/>
      <c r="E253" s="82"/>
      <c r="F253" s="57"/>
      <c r="G253" s="56"/>
      <c r="H253" s="75"/>
    </row>
    <row r="254" spans="1:8">
      <c r="A254" s="71"/>
      <c r="B254" s="70"/>
      <c r="C254" s="83"/>
      <c r="D254" s="83"/>
      <c r="E254" s="83"/>
      <c r="F254" s="64"/>
      <c r="G254" s="70"/>
      <c r="H254" s="72"/>
    </row>
    <row r="255" spans="1:8">
      <c r="A255" s="74"/>
      <c r="B255" s="56"/>
      <c r="C255" s="82"/>
      <c r="D255" s="82"/>
      <c r="E255" s="82"/>
      <c r="F255" s="57"/>
      <c r="G255" s="56"/>
      <c r="H255" s="75"/>
    </row>
    <row r="256" spans="1:8">
      <c r="A256" s="71"/>
      <c r="B256" s="70"/>
      <c r="C256" s="83"/>
      <c r="D256" s="83"/>
      <c r="E256" s="83"/>
      <c r="F256" s="64"/>
      <c r="G256" s="70"/>
      <c r="H256" s="72"/>
    </row>
    <row r="257" spans="1:8">
      <c r="A257" s="74"/>
      <c r="B257" s="56"/>
      <c r="C257" s="82"/>
      <c r="D257" s="82"/>
      <c r="E257" s="82"/>
      <c r="F257" s="57"/>
      <c r="G257" s="56"/>
      <c r="H257" s="75"/>
    </row>
    <row r="258" spans="1:8">
      <c r="A258" s="71"/>
      <c r="B258" s="70"/>
      <c r="C258" s="83"/>
      <c r="D258" s="83"/>
      <c r="E258" s="83"/>
      <c r="F258" s="64"/>
      <c r="G258" s="70"/>
      <c r="H258" s="72"/>
    </row>
    <row r="259" spans="1:8">
      <c r="A259" s="74"/>
      <c r="B259" s="56"/>
      <c r="C259" s="82"/>
      <c r="D259" s="82"/>
      <c r="E259" s="82"/>
      <c r="F259" s="57"/>
      <c r="G259" s="56"/>
      <c r="H259" s="75"/>
    </row>
    <row r="260" spans="1:8">
      <c r="A260" s="71"/>
      <c r="B260" s="70"/>
      <c r="C260" s="83"/>
      <c r="D260" s="83"/>
      <c r="E260" s="83"/>
      <c r="F260" s="64"/>
      <c r="G260" s="70"/>
      <c r="H260" s="72"/>
    </row>
    <row r="261" spans="1:8">
      <c r="A261" s="74"/>
      <c r="B261" s="56"/>
      <c r="C261" s="82"/>
      <c r="D261" s="82"/>
      <c r="E261" s="82"/>
      <c r="F261" s="57"/>
      <c r="G261" s="56"/>
      <c r="H261" s="75"/>
    </row>
    <row r="262" spans="1:8">
      <c r="A262" s="71"/>
      <c r="B262" s="70"/>
      <c r="C262" s="83"/>
      <c r="D262" s="83"/>
      <c r="E262" s="83"/>
      <c r="F262" s="64"/>
      <c r="G262" s="70"/>
      <c r="H262" s="72"/>
    </row>
    <row r="263" spans="1:8">
      <c r="A263" s="74"/>
      <c r="B263" s="56"/>
      <c r="C263" s="82"/>
      <c r="D263" s="82"/>
      <c r="E263" s="82"/>
      <c r="F263" s="57"/>
      <c r="G263" s="56"/>
      <c r="H263" s="75"/>
    </row>
    <row r="264" spans="1:8">
      <c r="A264" s="71"/>
      <c r="B264" s="70"/>
      <c r="C264" s="83"/>
      <c r="D264" s="83"/>
      <c r="E264" s="83"/>
      <c r="F264" s="64"/>
      <c r="G264" s="70"/>
      <c r="H264" s="72"/>
    </row>
    <row r="265" spans="1:8">
      <c r="A265" s="74"/>
      <c r="B265" s="56"/>
      <c r="C265" s="82"/>
      <c r="D265" s="82"/>
      <c r="E265" s="82"/>
      <c r="F265" s="57"/>
      <c r="G265" s="56"/>
      <c r="H265" s="75"/>
    </row>
    <row r="266" spans="1:8">
      <c r="A266" s="71"/>
      <c r="B266" s="70"/>
      <c r="C266" s="83"/>
      <c r="D266" s="83"/>
      <c r="E266" s="83"/>
      <c r="F266" s="64"/>
      <c r="G266" s="70"/>
      <c r="H266" s="72"/>
    </row>
    <row r="267" spans="1:8">
      <c r="A267" s="74"/>
      <c r="B267" s="56"/>
      <c r="C267" s="82"/>
      <c r="D267" s="82"/>
      <c r="E267" s="82"/>
      <c r="F267" s="57"/>
      <c r="G267" s="56"/>
      <c r="H267" s="75"/>
    </row>
    <row r="268" spans="1:8">
      <c r="A268" s="71"/>
      <c r="B268" s="70"/>
      <c r="C268" s="83"/>
      <c r="D268" s="83"/>
      <c r="E268" s="83"/>
      <c r="F268" s="64"/>
      <c r="G268" s="70"/>
      <c r="H268" s="72"/>
    </row>
    <row r="269" spans="1:8">
      <c r="A269" s="74"/>
      <c r="B269" s="56"/>
      <c r="C269" s="82"/>
      <c r="D269" s="82"/>
      <c r="E269" s="82"/>
      <c r="F269" s="57"/>
      <c r="G269" s="56"/>
      <c r="H269" s="75"/>
    </row>
    <row r="270" spans="1:8">
      <c r="A270" s="71"/>
      <c r="B270" s="70"/>
      <c r="C270" s="83"/>
      <c r="D270" s="83"/>
      <c r="E270" s="83"/>
      <c r="F270" s="64"/>
      <c r="G270" s="70"/>
      <c r="H270" s="72"/>
    </row>
    <row r="271" spans="1:8">
      <c r="A271" s="74"/>
      <c r="B271" s="56"/>
      <c r="C271" s="82"/>
      <c r="D271" s="82"/>
      <c r="E271" s="82"/>
      <c r="F271" s="57"/>
      <c r="G271" s="56"/>
      <c r="H271" s="75"/>
    </row>
    <row r="272" spans="1:8">
      <c r="A272" s="71"/>
      <c r="B272" s="70"/>
      <c r="C272" s="83"/>
      <c r="D272" s="83"/>
      <c r="E272" s="83"/>
      <c r="F272" s="64"/>
      <c r="G272" s="70"/>
      <c r="H272" s="72"/>
    </row>
    <row r="273" spans="1:8">
      <c r="A273" s="74"/>
      <c r="B273" s="56"/>
      <c r="C273" s="82"/>
      <c r="D273" s="82"/>
      <c r="E273" s="82"/>
      <c r="F273" s="57"/>
      <c r="G273" s="56"/>
      <c r="H273" s="75"/>
    </row>
    <row r="274" spans="1:8">
      <c r="A274" s="71"/>
      <c r="B274" s="70"/>
      <c r="C274" s="83"/>
      <c r="D274" s="83"/>
      <c r="E274" s="83"/>
      <c r="F274" s="64"/>
      <c r="G274" s="70"/>
      <c r="H274" s="72"/>
    </row>
    <row r="275" spans="1:8">
      <c r="A275" s="74"/>
      <c r="B275" s="56"/>
      <c r="C275" s="82"/>
      <c r="D275" s="82"/>
      <c r="E275" s="82"/>
      <c r="F275" s="57"/>
      <c r="G275" s="56"/>
      <c r="H275" s="75"/>
    </row>
    <row r="276" spans="1:8">
      <c r="A276" s="71"/>
      <c r="B276" s="70"/>
      <c r="C276" s="83"/>
      <c r="D276" s="83"/>
      <c r="E276" s="83"/>
      <c r="F276" s="64"/>
      <c r="G276" s="70"/>
      <c r="H276" s="72"/>
    </row>
    <row r="277" spans="1:8">
      <c r="A277" s="74"/>
      <c r="B277" s="56"/>
      <c r="C277" s="82"/>
      <c r="D277" s="82"/>
      <c r="E277" s="82"/>
      <c r="F277" s="57"/>
      <c r="G277" s="56"/>
      <c r="H277" s="75"/>
    </row>
    <row r="278" spans="1:8">
      <c r="A278" s="71"/>
      <c r="B278" s="70"/>
      <c r="C278" s="83"/>
      <c r="D278" s="83"/>
      <c r="E278" s="83"/>
      <c r="F278" s="64"/>
      <c r="G278" s="70"/>
      <c r="H278" s="72"/>
    </row>
    <row r="279" spans="1:8">
      <c r="A279" s="74"/>
      <c r="B279" s="56"/>
      <c r="C279" s="82"/>
      <c r="D279" s="82"/>
      <c r="E279" s="82"/>
      <c r="F279" s="57"/>
      <c r="G279" s="56"/>
      <c r="H279" s="75"/>
    </row>
    <row r="280" spans="1:8">
      <c r="A280" s="71"/>
      <c r="B280" s="70"/>
      <c r="C280" s="83"/>
      <c r="D280" s="83"/>
      <c r="E280" s="83"/>
      <c r="F280" s="64"/>
      <c r="G280" s="70"/>
      <c r="H280" s="72"/>
    </row>
    <row r="281" spans="1:8">
      <c r="A281" s="74"/>
      <c r="B281" s="56"/>
      <c r="C281" s="82"/>
      <c r="D281" s="82"/>
      <c r="E281" s="82"/>
      <c r="F281" s="57"/>
      <c r="G281" s="56"/>
      <c r="H281" s="75"/>
    </row>
    <row r="282" spans="1:8">
      <c r="A282" s="71"/>
      <c r="B282" s="70"/>
      <c r="C282" s="83"/>
      <c r="D282" s="83"/>
      <c r="E282" s="83"/>
      <c r="F282" s="64"/>
      <c r="G282" s="70"/>
      <c r="H282" s="72"/>
    </row>
    <row r="283" spans="1:8">
      <c r="A283" s="74"/>
      <c r="B283" s="56"/>
      <c r="C283" s="82"/>
      <c r="D283" s="82"/>
      <c r="E283" s="82"/>
      <c r="F283" s="57"/>
      <c r="G283" s="56"/>
      <c r="H283" s="75"/>
    </row>
    <row r="284" spans="1:8">
      <c r="A284" s="71"/>
      <c r="B284" s="70"/>
      <c r="C284" s="83"/>
      <c r="D284" s="83"/>
      <c r="E284" s="83"/>
      <c r="F284" s="64"/>
      <c r="G284" s="70"/>
      <c r="H284" s="72"/>
    </row>
    <row r="285" spans="1:8">
      <c r="A285" s="74"/>
      <c r="B285" s="56"/>
      <c r="C285" s="82"/>
      <c r="D285" s="82"/>
      <c r="E285" s="82"/>
      <c r="F285" s="57"/>
      <c r="G285" s="56"/>
      <c r="H285" s="75"/>
    </row>
    <row r="286" spans="1:8">
      <c r="A286" s="71"/>
      <c r="B286" s="70"/>
      <c r="C286" s="83"/>
      <c r="D286" s="83"/>
      <c r="E286" s="83"/>
      <c r="F286" s="64"/>
      <c r="G286" s="70"/>
      <c r="H286" s="72"/>
    </row>
    <row r="287" spans="1:8">
      <c r="A287" s="74"/>
      <c r="B287" s="56"/>
      <c r="C287" s="82"/>
      <c r="D287" s="82"/>
      <c r="E287" s="82"/>
      <c r="F287" s="57"/>
      <c r="G287" s="56"/>
      <c r="H287" s="75"/>
    </row>
    <row r="288" spans="1:8">
      <c r="A288" s="71"/>
      <c r="B288" s="70"/>
      <c r="C288" s="83"/>
      <c r="D288" s="83"/>
      <c r="E288" s="83"/>
      <c r="F288" s="64"/>
      <c r="G288" s="70"/>
      <c r="H288" s="72"/>
    </row>
    <row r="289" spans="1:8">
      <c r="A289" s="74"/>
      <c r="B289" s="56"/>
      <c r="C289" s="82"/>
      <c r="D289" s="82"/>
      <c r="E289" s="82"/>
      <c r="F289" s="57"/>
      <c r="G289" s="56"/>
      <c r="H289" s="75"/>
    </row>
    <row r="290" spans="1:8">
      <c r="A290" s="71"/>
      <c r="B290" s="70"/>
      <c r="C290" s="83"/>
      <c r="D290" s="83"/>
      <c r="E290" s="83"/>
      <c r="F290" s="64"/>
      <c r="G290" s="70"/>
      <c r="H290" s="72"/>
    </row>
    <row r="291" spans="1:8">
      <c r="A291" s="74"/>
      <c r="B291" s="56"/>
      <c r="C291" s="82"/>
      <c r="D291" s="82"/>
      <c r="E291" s="82"/>
      <c r="F291" s="57"/>
      <c r="G291" s="56"/>
      <c r="H291" s="75"/>
    </row>
    <row r="292" spans="1:8">
      <c r="A292" s="71"/>
      <c r="B292" s="70"/>
      <c r="C292" s="83"/>
      <c r="D292" s="83"/>
      <c r="E292" s="83"/>
      <c r="F292" s="64"/>
      <c r="G292" s="70"/>
      <c r="H292" s="72"/>
    </row>
    <row r="293" spans="1:8">
      <c r="A293" s="74"/>
      <c r="B293" s="56"/>
      <c r="C293" s="82"/>
      <c r="D293" s="82"/>
      <c r="E293" s="82"/>
      <c r="F293" s="57"/>
      <c r="G293" s="56"/>
      <c r="H293" s="75"/>
    </row>
    <row r="294" spans="1:8">
      <c r="A294" s="71"/>
      <c r="B294" s="70"/>
      <c r="C294" s="83"/>
      <c r="D294" s="83"/>
      <c r="E294" s="83"/>
      <c r="F294" s="64"/>
      <c r="G294" s="70"/>
      <c r="H294" s="72"/>
    </row>
    <row r="295" spans="1:8">
      <c r="A295" s="74"/>
      <c r="B295" s="56"/>
      <c r="C295" s="82"/>
      <c r="D295" s="82"/>
      <c r="E295" s="82"/>
      <c r="F295" s="57"/>
      <c r="G295" s="56"/>
      <c r="H295" s="75"/>
    </row>
    <row r="296" spans="1:8">
      <c r="A296" s="71"/>
      <c r="B296" s="70"/>
      <c r="C296" s="83"/>
      <c r="D296" s="83"/>
      <c r="E296" s="83"/>
      <c r="F296" s="64"/>
      <c r="G296" s="70"/>
      <c r="H296" s="72"/>
    </row>
    <row r="297" spans="1:8">
      <c r="A297" s="74"/>
      <c r="B297" s="56"/>
      <c r="C297" s="82"/>
      <c r="D297" s="82"/>
      <c r="E297" s="82"/>
      <c r="F297" s="57"/>
      <c r="G297" s="56"/>
      <c r="H297" s="75"/>
    </row>
    <row r="298" spans="1:8">
      <c r="A298" s="71"/>
      <c r="B298" s="70"/>
      <c r="C298" s="83"/>
      <c r="D298" s="83"/>
      <c r="E298" s="83"/>
      <c r="F298" s="64"/>
      <c r="G298" s="70"/>
      <c r="H298" s="72"/>
    </row>
    <row r="299" spans="1:8">
      <c r="A299" s="74"/>
      <c r="B299" s="56"/>
      <c r="C299" s="82"/>
      <c r="D299" s="82"/>
      <c r="E299" s="82"/>
      <c r="F299" s="57"/>
      <c r="G299" s="56"/>
      <c r="H299" s="75"/>
    </row>
    <row r="300" spans="1:8">
      <c r="A300" s="71"/>
      <c r="B300" s="70"/>
      <c r="C300" s="83"/>
      <c r="D300" s="83"/>
      <c r="E300" s="83"/>
      <c r="F300" s="64"/>
      <c r="G300" s="70"/>
      <c r="H300" s="72"/>
    </row>
    <row r="301" spans="1:8">
      <c r="A301" s="74"/>
      <c r="B301" s="56"/>
      <c r="C301" s="82"/>
      <c r="D301" s="82"/>
      <c r="E301" s="82"/>
      <c r="F301" s="57"/>
      <c r="G301" s="56"/>
      <c r="H301" s="75"/>
    </row>
    <row r="302" spans="1:8">
      <c r="A302" s="71"/>
      <c r="B302" s="70"/>
      <c r="C302" s="83"/>
      <c r="D302" s="83"/>
      <c r="E302" s="83"/>
      <c r="F302" s="64"/>
      <c r="G302" s="70"/>
      <c r="H302" s="72"/>
    </row>
    <row r="303" spans="1:8">
      <c r="A303" s="74"/>
      <c r="B303" s="56"/>
      <c r="C303" s="82"/>
      <c r="D303" s="82"/>
      <c r="E303" s="82"/>
      <c r="F303" s="57"/>
      <c r="G303" s="56"/>
      <c r="H303" s="75"/>
    </row>
    <row r="304" spans="1:8">
      <c r="A304" s="71"/>
      <c r="B304" s="70"/>
      <c r="C304" s="83"/>
      <c r="D304" s="83"/>
      <c r="E304" s="83"/>
      <c r="F304" s="64"/>
      <c r="G304" s="70"/>
      <c r="H304" s="72"/>
    </row>
    <row r="305" spans="1:8">
      <c r="A305" s="74"/>
      <c r="B305" s="56"/>
      <c r="C305" s="82"/>
      <c r="D305" s="82"/>
      <c r="E305" s="82"/>
      <c r="F305" s="57"/>
      <c r="G305" s="56"/>
      <c r="H305" s="75"/>
    </row>
    <row r="306" spans="1:8">
      <c r="A306" s="71"/>
      <c r="B306" s="70"/>
      <c r="C306" s="83"/>
      <c r="D306" s="83"/>
      <c r="E306" s="83"/>
      <c r="F306" s="64"/>
      <c r="G306" s="70"/>
      <c r="H306" s="72"/>
    </row>
    <row r="307" spans="1:8">
      <c r="A307" s="74"/>
      <c r="B307" s="56"/>
      <c r="C307" s="82"/>
      <c r="D307" s="82"/>
      <c r="E307" s="82"/>
      <c r="F307" s="57"/>
      <c r="G307" s="56"/>
      <c r="H307" s="75"/>
    </row>
    <row r="308" spans="1:8">
      <c r="A308" s="71"/>
      <c r="B308" s="70"/>
      <c r="C308" s="83"/>
      <c r="D308" s="83"/>
      <c r="E308" s="83"/>
      <c r="F308" s="64"/>
      <c r="G308" s="70"/>
      <c r="H308" s="72"/>
    </row>
    <row r="309" spans="1:8">
      <c r="A309" s="74"/>
      <c r="B309" s="56"/>
      <c r="C309" s="82"/>
      <c r="D309" s="82"/>
      <c r="E309" s="82"/>
      <c r="F309" s="57"/>
      <c r="G309" s="56"/>
      <c r="H309" s="75"/>
    </row>
    <row r="310" spans="1:8">
      <c r="A310" s="71"/>
      <c r="B310" s="70"/>
      <c r="C310" s="83"/>
      <c r="D310" s="83"/>
      <c r="E310" s="83"/>
      <c r="F310" s="64"/>
      <c r="G310" s="70"/>
      <c r="H310" s="72"/>
    </row>
    <row r="311" spans="1:8">
      <c r="A311" s="74"/>
      <c r="B311" s="56"/>
      <c r="C311" s="82"/>
      <c r="D311" s="82"/>
      <c r="E311" s="82"/>
      <c r="F311" s="57"/>
      <c r="G311" s="56"/>
      <c r="H311" s="75"/>
    </row>
    <row r="312" spans="1:8">
      <c r="A312" s="71"/>
      <c r="B312" s="70"/>
      <c r="C312" s="83"/>
      <c r="D312" s="83"/>
      <c r="E312" s="83"/>
      <c r="F312" s="64"/>
      <c r="G312" s="70"/>
      <c r="H312" s="72"/>
    </row>
    <row r="313" spans="1:8">
      <c r="A313" s="74"/>
      <c r="B313" s="56"/>
      <c r="C313" s="82"/>
      <c r="D313" s="82"/>
      <c r="E313" s="82"/>
      <c r="F313" s="57"/>
      <c r="G313" s="56"/>
      <c r="H313" s="75"/>
    </row>
    <row r="314" spans="1:8">
      <c r="A314" s="71"/>
      <c r="B314" s="70"/>
      <c r="C314" s="83"/>
      <c r="D314" s="83"/>
      <c r="E314" s="83"/>
      <c r="F314" s="64"/>
      <c r="G314" s="70"/>
      <c r="H314" s="72"/>
    </row>
    <row r="315" spans="1:8">
      <c r="A315" s="74"/>
      <c r="B315" s="56"/>
      <c r="C315" s="82"/>
      <c r="D315" s="82"/>
      <c r="E315" s="82"/>
      <c r="F315" s="57"/>
      <c r="G315" s="56"/>
      <c r="H315" s="75"/>
    </row>
    <row r="316" spans="1:8">
      <c r="A316" s="71"/>
      <c r="B316" s="70"/>
      <c r="C316" s="83"/>
      <c r="D316" s="83"/>
      <c r="E316" s="83"/>
      <c r="F316" s="64"/>
      <c r="G316" s="70"/>
      <c r="H316" s="72"/>
    </row>
    <row r="317" spans="1:8">
      <c r="A317" s="74"/>
      <c r="B317" s="56"/>
      <c r="C317" s="82"/>
      <c r="D317" s="82"/>
      <c r="E317" s="82"/>
      <c r="F317" s="57"/>
      <c r="G317" s="56"/>
      <c r="H317" s="75"/>
    </row>
    <row r="318" spans="1:8">
      <c r="A318" s="71"/>
      <c r="B318" s="70"/>
      <c r="C318" s="83"/>
      <c r="D318" s="83"/>
      <c r="E318" s="83"/>
      <c r="F318" s="64"/>
      <c r="G318" s="70"/>
      <c r="H318" s="72"/>
    </row>
    <row r="319" spans="1:8">
      <c r="A319" s="74"/>
      <c r="B319" s="56"/>
      <c r="C319" s="82"/>
      <c r="D319" s="82"/>
      <c r="E319" s="82"/>
      <c r="F319" s="57"/>
      <c r="G319" s="56"/>
      <c r="H319" s="75"/>
    </row>
    <row r="320" spans="1:8">
      <c r="A320" s="71"/>
      <c r="B320" s="70"/>
      <c r="C320" s="83"/>
      <c r="D320" s="83"/>
      <c r="E320" s="83"/>
      <c r="F320" s="64"/>
      <c r="G320" s="70"/>
      <c r="H320" s="72"/>
    </row>
    <row r="321" spans="1:8">
      <c r="A321" s="74"/>
      <c r="B321" s="56"/>
      <c r="C321" s="82"/>
      <c r="D321" s="82"/>
      <c r="E321" s="82"/>
      <c r="F321" s="57"/>
      <c r="G321" s="56"/>
      <c r="H321" s="75"/>
    </row>
    <row r="322" spans="1:8">
      <c r="A322" s="71"/>
      <c r="B322" s="70"/>
      <c r="C322" s="83"/>
      <c r="D322" s="83"/>
      <c r="E322" s="83"/>
      <c r="F322" s="64"/>
      <c r="G322" s="70"/>
      <c r="H322" s="72"/>
    </row>
    <row r="323" spans="1:8">
      <c r="A323" s="74"/>
      <c r="B323" s="56"/>
      <c r="C323" s="82"/>
      <c r="D323" s="82"/>
      <c r="E323" s="82"/>
      <c r="F323" s="57"/>
      <c r="G323" s="56"/>
      <c r="H323" s="75"/>
    </row>
    <row r="324" spans="1:8">
      <c r="A324" s="71"/>
      <c r="B324" s="70"/>
      <c r="C324" s="83"/>
      <c r="D324" s="83"/>
      <c r="E324" s="83"/>
      <c r="F324" s="64"/>
      <c r="G324" s="70"/>
      <c r="H324" s="72"/>
    </row>
    <row r="325" spans="1:8">
      <c r="A325" s="74"/>
      <c r="B325" s="56"/>
      <c r="C325" s="82"/>
      <c r="D325" s="82"/>
      <c r="E325" s="82"/>
      <c r="F325" s="57"/>
      <c r="G325" s="56"/>
      <c r="H325" s="75"/>
    </row>
    <row r="326" spans="1:8">
      <c r="A326" s="71"/>
      <c r="B326" s="70"/>
      <c r="C326" s="83"/>
      <c r="D326" s="83"/>
      <c r="E326" s="83"/>
      <c r="F326" s="64"/>
      <c r="G326" s="70"/>
      <c r="H326" s="72"/>
    </row>
    <row r="327" spans="1:8">
      <c r="A327" s="74"/>
      <c r="B327" s="56"/>
      <c r="C327" s="82"/>
      <c r="D327" s="82"/>
      <c r="E327" s="82"/>
      <c r="F327" s="57"/>
      <c r="G327" s="56"/>
      <c r="H327" s="75"/>
    </row>
    <row r="328" spans="1:8">
      <c r="A328" s="71"/>
      <c r="B328" s="70"/>
      <c r="C328" s="83"/>
      <c r="D328" s="83"/>
      <c r="E328" s="83"/>
      <c r="F328" s="64"/>
      <c r="G328" s="70"/>
      <c r="H328" s="72"/>
    </row>
    <row r="329" spans="1:8">
      <c r="A329" s="74"/>
      <c r="B329" s="56"/>
      <c r="C329" s="82"/>
      <c r="D329" s="82"/>
      <c r="E329" s="82"/>
      <c r="F329" s="57"/>
      <c r="G329" s="56"/>
      <c r="H329" s="75"/>
    </row>
    <row r="330" spans="1:8">
      <c r="A330" s="71"/>
      <c r="B330" s="70"/>
      <c r="C330" s="83"/>
      <c r="D330" s="83"/>
      <c r="E330" s="83"/>
      <c r="F330" s="64"/>
      <c r="G330" s="70"/>
      <c r="H330" s="72"/>
    </row>
    <row r="331" spans="1:8">
      <c r="A331" s="74"/>
      <c r="B331" s="56"/>
      <c r="C331" s="82"/>
      <c r="D331" s="82"/>
      <c r="E331" s="82"/>
      <c r="F331" s="57"/>
      <c r="G331" s="56"/>
      <c r="H331" s="75"/>
    </row>
    <row r="332" spans="1:8">
      <c r="A332" s="71"/>
      <c r="B332" s="70"/>
      <c r="C332" s="83"/>
      <c r="D332" s="83"/>
      <c r="E332" s="83"/>
      <c r="F332" s="64"/>
      <c r="G332" s="70"/>
      <c r="H332" s="72"/>
    </row>
    <row r="333" spans="1:8">
      <c r="A333" s="74"/>
      <c r="B333" s="56"/>
      <c r="C333" s="82"/>
      <c r="D333" s="82"/>
      <c r="E333" s="82"/>
      <c r="F333" s="57"/>
      <c r="G333" s="56"/>
      <c r="H333" s="75"/>
    </row>
    <row r="334" spans="1:8">
      <c r="A334" s="71"/>
      <c r="B334" s="70"/>
      <c r="C334" s="83"/>
      <c r="D334" s="83"/>
      <c r="E334" s="83"/>
      <c r="F334" s="64"/>
      <c r="G334" s="70"/>
      <c r="H334" s="72"/>
    </row>
    <row r="335" spans="1:8">
      <c r="A335" s="74"/>
      <c r="B335" s="56"/>
      <c r="C335" s="82"/>
      <c r="D335" s="82"/>
      <c r="E335" s="82"/>
      <c r="F335" s="57"/>
      <c r="G335" s="56"/>
      <c r="H335" s="75"/>
    </row>
    <row r="336" spans="1:8">
      <c r="A336" s="71"/>
      <c r="B336" s="70"/>
      <c r="C336" s="83"/>
      <c r="D336" s="83"/>
      <c r="E336" s="83"/>
      <c r="F336" s="64"/>
      <c r="G336" s="70"/>
      <c r="H336" s="72"/>
    </row>
    <row r="337" spans="1:8">
      <c r="A337" s="74"/>
      <c r="B337" s="56"/>
      <c r="C337" s="82"/>
      <c r="D337" s="82"/>
      <c r="E337" s="82"/>
      <c r="F337" s="57"/>
      <c r="G337" s="56"/>
      <c r="H337" s="75"/>
    </row>
    <row r="338" spans="1:8">
      <c r="A338" s="71"/>
      <c r="B338" s="70"/>
      <c r="C338" s="83"/>
      <c r="D338" s="83"/>
      <c r="E338" s="83"/>
      <c r="F338" s="64"/>
      <c r="G338" s="70"/>
      <c r="H338" s="72"/>
    </row>
    <row r="339" spans="1:8">
      <c r="A339" s="74"/>
      <c r="B339" s="56"/>
      <c r="C339" s="82"/>
      <c r="D339" s="82"/>
      <c r="E339" s="82"/>
      <c r="F339" s="57"/>
      <c r="G339" s="56"/>
      <c r="H339" s="75"/>
    </row>
    <row r="340" spans="1:8">
      <c r="A340" s="71"/>
      <c r="B340" s="70"/>
      <c r="C340" s="83"/>
      <c r="D340" s="83"/>
      <c r="E340" s="83"/>
      <c r="F340" s="64"/>
      <c r="G340" s="70"/>
      <c r="H340" s="72"/>
    </row>
    <row r="341" spans="1:8">
      <c r="A341" s="74"/>
      <c r="B341" s="56"/>
      <c r="C341" s="82"/>
      <c r="D341" s="82"/>
      <c r="E341" s="82"/>
      <c r="F341" s="57"/>
      <c r="G341" s="56"/>
      <c r="H341" s="75"/>
    </row>
    <row r="342" spans="1:8">
      <c r="A342" s="71"/>
      <c r="B342" s="70"/>
      <c r="C342" s="83"/>
      <c r="D342" s="83"/>
      <c r="E342" s="83"/>
      <c r="F342" s="64"/>
      <c r="G342" s="70"/>
      <c r="H342" s="72"/>
    </row>
    <row r="343" spans="1:8">
      <c r="A343" s="74"/>
      <c r="B343" s="56"/>
      <c r="C343" s="82"/>
      <c r="D343" s="82"/>
      <c r="E343" s="82"/>
      <c r="F343" s="57"/>
      <c r="G343" s="56"/>
      <c r="H343" s="75"/>
    </row>
    <row r="344" spans="1:8">
      <c r="A344" s="71"/>
      <c r="B344" s="70"/>
      <c r="C344" s="83"/>
      <c r="D344" s="83"/>
      <c r="E344" s="83"/>
      <c r="F344" s="64"/>
      <c r="G344" s="70"/>
      <c r="H344" s="72"/>
    </row>
    <row r="345" spans="1:8">
      <c r="A345" s="74"/>
      <c r="B345" s="56"/>
      <c r="C345" s="82"/>
      <c r="D345" s="82"/>
      <c r="E345" s="82"/>
      <c r="F345" s="57"/>
      <c r="G345" s="56"/>
      <c r="H345" s="75"/>
    </row>
    <row r="346" spans="1:8">
      <c r="A346" s="71"/>
      <c r="B346" s="70"/>
      <c r="C346" s="83"/>
      <c r="D346" s="83"/>
      <c r="E346" s="83"/>
      <c r="F346" s="64"/>
      <c r="G346" s="70"/>
      <c r="H346" s="72"/>
    </row>
    <row r="347" spans="1:8">
      <c r="A347" s="74"/>
      <c r="B347" s="56"/>
      <c r="C347" s="82"/>
      <c r="D347" s="82"/>
      <c r="E347" s="82"/>
      <c r="F347" s="57"/>
      <c r="G347" s="56"/>
      <c r="H347" s="75"/>
    </row>
    <row r="348" spans="1:8">
      <c r="A348" s="71"/>
      <c r="B348" s="70"/>
      <c r="C348" s="83"/>
      <c r="D348" s="83"/>
      <c r="E348" s="83"/>
      <c r="F348" s="64"/>
      <c r="G348" s="70"/>
      <c r="H348" s="72"/>
    </row>
    <row r="349" spans="1:8">
      <c r="A349" s="74"/>
      <c r="B349" s="56"/>
      <c r="C349" s="82"/>
      <c r="D349" s="82"/>
      <c r="E349" s="82"/>
      <c r="F349" s="57"/>
      <c r="G349" s="56"/>
      <c r="H349" s="75"/>
    </row>
    <row r="350" spans="1:8">
      <c r="A350" s="71"/>
      <c r="B350" s="70"/>
      <c r="C350" s="83"/>
      <c r="D350" s="83"/>
      <c r="E350" s="83"/>
      <c r="F350" s="64"/>
      <c r="G350" s="70"/>
      <c r="H350" s="72"/>
    </row>
    <row r="351" spans="1:8">
      <c r="A351" s="74"/>
      <c r="B351" s="56"/>
      <c r="C351" s="82"/>
      <c r="D351" s="82"/>
      <c r="E351" s="82"/>
      <c r="F351" s="57"/>
      <c r="G351" s="56"/>
      <c r="H351" s="75"/>
    </row>
    <row r="352" spans="1:8">
      <c r="A352" s="71"/>
      <c r="B352" s="70"/>
      <c r="C352" s="83"/>
      <c r="D352" s="83"/>
      <c r="E352" s="83"/>
      <c r="F352" s="64"/>
      <c r="G352" s="70"/>
      <c r="H352" s="72"/>
    </row>
    <row r="353" spans="1:8">
      <c r="A353" s="74"/>
      <c r="B353" s="56"/>
      <c r="C353" s="82"/>
      <c r="D353" s="82"/>
      <c r="E353" s="82"/>
      <c r="F353" s="57"/>
      <c r="G353" s="56"/>
      <c r="H353" s="75"/>
    </row>
    <row r="354" spans="1:8">
      <c r="A354" s="71"/>
      <c r="B354" s="70"/>
      <c r="C354" s="83"/>
      <c r="D354" s="83"/>
      <c r="E354" s="83"/>
      <c r="F354" s="64"/>
      <c r="G354" s="70"/>
      <c r="H354" s="72"/>
    </row>
    <row r="355" spans="1:8">
      <c r="A355" s="74"/>
      <c r="B355" s="56"/>
      <c r="C355" s="82"/>
      <c r="D355" s="82"/>
      <c r="E355" s="82"/>
      <c r="F355" s="57"/>
      <c r="G355" s="56"/>
      <c r="H355" s="75"/>
    </row>
    <row r="356" spans="1:8">
      <c r="A356" s="71"/>
      <c r="B356" s="70"/>
      <c r="C356" s="83"/>
      <c r="D356" s="83"/>
      <c r="E356" s="83"/>
      <c r="F356" s="64"/>
      <c r="G356" s="70"/>
      <c r="H356" s="72"/>
    </row>
    <row r="357" spans="1:8">
      <c r="A357" s="74"/>
      <c r="B357" s="56"/>
      <c r="C357" s="82"/>
      <c r="D357" s="82"/>
      <c r="E357" s="82"/>
      <c r="F357" s="57"/>
      <c r="G357" s="56"/>
      <c r="H357" s="75"/>
    </row>
    <row r="358" spans="1:8">
      <c r="A358" s="71"/>
      <c r="B358" s="70"/>
      <c r="C358" s="83"/>
      <c r="D358" s="83"/>
      <c r="E358" s="83"/>
      <c r="F358" s="64"/>
      <c r="G358" s="70"/>
      <c r="H358" s="72"/>
    </row>
    <row r="359" spans="1:8">
      <c r="A359" s="74"/>
      <c r="B359" s="56"/>
      <c r="C359" s="82"/>
      <c r="D359" s="82"/>
      <c r="E359" s="82"/>
      <c r="F359" s="57"/>
      <c r="G359" s="56"/>
      <c r="H359" s="75"/>
    </row>
    <row r="360" spans="1:8">
      <c r="A360" s="71"/>
      <c r="B360" s="70"/>
      <c r="C360" s="83"/>
      <c r="D360" s="83"/>
      <c r="E360" s="83"/>
      <c r="F360" s="64"/>
      <c r="G360" s="70"/>
      <c r="H360" s="72"/>
    </row>
    <row r="361" spans="1:8">
      <c r="A361" s="74"/>
      <c r="B361" s="56"/>
      <c r="C361" s="82"/>
      <c r="D361" s="82"/>
      <c r="E361" s="82"/>
      <c r="F361" s="57"/>
      <c r="G361" s="56"/>
      <c r="H361" s="75"/>
    </row>
    <row r="362" spans="1:8">
      <c r="A362" s="71"/>
      <c r="B362" s="70"/>
      <c r="C362" s="83"/>
      <c r="D362" s="83"/>
      <c r="E362" s="83"/>
      <c r="F362" s="64"/>
      <c r="G362" s="70"/>
      <c r="H362" s="72"/>
    </row>
    <row r="363" spans="1:8">
      <c r="A363" s="74"/>
      <c r="B363" s="56"/>
      <c r="C363" s="82"/>
      <c r="D363" s="82"/>
      <c r="E363" s="82"/>
      <c r="F363" s="57"/>
      <c r="G363" s="56"/>
      <c r="H363" s="75"/>
    </row>
    <row r="364" spans="1:8">
      <c r="A364" s="71"/>
      <c r="B364" s="70"/>
      <c r="C364" s="83"/>
      <c r="D364" s="83"/>
      <c r="E364" s="83"/>
      <c r="F364" s="64"/>
      <c r="G364" s="70"/>
      <c r="H364" s="72"/>
    </row>
    <row r="365" spans="1:8">
      <c r="A365" s="74"/>
      <c r="B365" s="56"/>
      <c r="C365" s="82"/>
      <c r="D365" s="82"/>
      <c r="E365" s="82"/>
      <c r="F365" s="57"/>
      <c r="G365" s="56"/>
      <c r="H365" s="75"/>
    </row>
    <row r="366" spans="1:8">
      <c r="A366" s="71"/>
      <c r="B366" s="70"/>
      <c r="C366" s="83"/>
      <c r="D366" s="83"/>
      <c r="E366" s="83"/>
      <c r="F366" s="64"/>
      <c r="G366" s="70"/>
      <c r="H366" s="72"/>
    </row>
    <row r="367" spans="1:8">
      <c r="A367" s="74"/>
      <c r="B367" s="56"/>
      <c r="C367" s="82"/>
      <c r="D367" s="82"/>
      <c r="E367" s="82"/>
      <c r="F367" s="57"/>
      <c r="G367" s="56"/>
      <c r="H367" s="75"/>
    </row>
    <row r="368" spans="1:8">
      <c r="A368" s="71"/>
      <c r="B368" s="70"/>
      <c r="C368" s="83"/>
      <c r="D368" s="83"/>
      <c r="E368" s="83"/>
      <c r="F368" s="64"/>
      <c r="G368" s="70"/>
      <c r="H368" s="72"/>
    </row>
    <row r="369" spans="1:8">
      <c r="A369" s="74"/>
      <c r="B369" s="56"/>
      <c r="C369" s="82"/>
      <c r="D369" s="82"/>
      <c r="E369" s="82"/>
      <c r="F369" s="57"/>
      <c r="G369" s="56"/>
      <c r="H369" s="75"/>
    </row>
    <row r="370" spans="1:8">
      <c r="A370" s="71"/>
      <c r="B370" s="70"/>
      <c r="C370" s="83"/>
      <c r="D370" s="83"/>
      <c r="E370" s="83"/>
      <c r="F370" s="64"/>
      <c r="G370" s="70"/>
      <c r="H370" s="72"/>
    </row>
    <row r="371" spans="1:8">
      <c r="A371" s="74"/>
      <c r="B371" s="56"/>
      <c r="C371" s="82"/>
      <c r="D371" s="82"/>
      <c r="E371" s="82"/>
      <c r="F371" s="57"/>
      <c r="G371" s="56"/>
      <c r="H371" s="75"/>
    </row>
    <row r="372" spans="1:8">
      <c r="A372" s="71"/>
      <c r="B372" s="70"/>
      <c r="C372" s="83"/>
      <c r="D372" s="83"/>
      <c r="E372" s="83"/>
      <c r="F372" s="64"/>
      <c r="G372" s="70"/>
      <c r="H372" s="72"/>
    </row>
    <row r="373" spans="1:8">
      <c r="A373" s="74"/>
      <c r="B373" s="56"/>
      <c r="C373" s="82"/>
      <c r="D373" s="82"/>
      <c r="E373" s="82"/>
      <c r="F373" s="57"/>
      <c r="G373" s="56"/>
      <c r="H373" s="75"/>
    </row>
    <row r="374" spans="1:8">
      <c r="A374" s="71"/>
      <c r="B374" s="70"/>
      <c r="C374" s="83"/>
      <c r="D374" s="83"/>
      <c r="E374" s="83"/>
      <c r="F374" s="64"/>
      <c r="G374" s="70"/>
      <c r="H374" s="72"/>
    </row>
    <row r="375" spans="1:8">
      <c r="A375" s="74"/>
      <c r="B375" s="56"/>
      <c r="C375" s="82"/>
      <c r="D375" s="82"/>
      <c r="E375" s="82"/>
      <c r="F375" s="57"/>
      <c r="G375" s="56"/>
      <c r="H375" s="75"/>
    </row>
    <row r="376" spans="1:8">
      <c r="A376" s="71"/>
      <c r="B376" s="70"/>
      <c r="C376" s="83"/>
      <c r="D376" s="83"/>
      <c r="E376" s="83"/>
      <c r="F376" s="64"/>
      <c r="G376" s="70"/>
      <c r="H376" s="72"/>
    </row>
    <row r="377" spans="1:8">
      <c r="A377" s="74"/>
      <c r="B377" s="56"/>
      <c r="C377" s="82"/>
      <c r="D377" s="82"/>
      <c r="E377" s="82"/>
      <c r="F377" s="57"/>
      <c r="G377" s="56"/>
      <c r="H377" s="75"/>
    </row>
    <row r="378" spans="1:8">
      <c r="A378" s="71"/>
      <c r="B378" s="70"/>
      <c r="C378" s="83"/>
      <c r="D378" s="83"/>
      <c r="E378" s="83"/>
      <c r="F378" s="64"/>
      <c r="G378" s="70"/>
      <c r="H378" s="72"/>
    </row>
    <row r="379" spans="1:8">
      <c r="A379" s="74"/>
      <c r="B379" s="56"/>
      <c r="C379" s="82"/>
      <c r="D379" s="82"/>
      <c r="E379" s="82"/>
      <c r="F379" s="57"/>
      <c r="G379" s="56"/>
      <c r="H379" s="75"/>
    </row>
    <row r="380" spans="1:8">
      <c r="A380" s="71"/>
      <c r="B380" s="70"/>
      <c r="C380" s="83"/>
      <c r="D380" s="83"/>
      <c r="E380" s="83"/>
      <c r="F380" s="64"/>
      <c r="G380" s="70"/>
      <c r="H380" s="72"/>
    </row>
    <row r="381" spans="1:8">
      <c r="A381" s="74"/>
      <c r="B381" s="56"/>
      <c r="C381" s="82"/>
      <c r="D381" s="82"/>
      <c r="E381" s="82"/>
      <c r="F381" s="57"/>
      <c r="G381" s="56"/>
      <c r="H381" s="75"/>
    </row>
    <row r="382" spans="1:8">
      <c r="A382" s="71"/>
      <c r="B382" s="70"/>
      <c r="C382" s="83"/>
      <c r="D382" s="83"/>
      <c r="E382" s="83"/>
      <c r="F382" s="64"/>
      <c r="G382" s="70"/>
      <c r="H382" s="72"/>
    </row>
    <row r="383" spans="1:8">
      <c r="A383" s="74"/>
      <c r="B383" s="56"/>
      <c r="C383" s="82"/>
      <c r="D383" s="82"/>
      <c r="E383" s="82"/>
      <c r="F383" s="57"/>
      <c r="G383" s="56"/>
      <c r="H383" s="75"/>
    </row>
    <row r="384" spans="1:8">
      <c r="A384" s="71"/>
      <c r="B384" s="70"/>
      <c r="C384" s="83"/>
      <c r="D384" s="83"/>
      <c r="E384" s="83"/>
      <c r="F384" s="64"/>
      <c r="G384" s="70"/>
      <c r="H384" s="72"/>
    </row>
    <row r="385" spans="1:8">
      <c r="A385" s="74"/>
      <c r="B385" s="56"/>
      <c r="C385" s="82"/>
      <c r="D385" s="82"/>
      <c r="E385" s="82"/>
      <c r="F385" s="57"/>
      <c r="G385" s="56"/>
      <c r="H385" s="75"/>
    </row>
    <row r="386" spans="1:8">
      <c r="A386" s="71"/>
      <c r="B386" s="70"/>
      <c r="C386" s="83"/>
      <c r="D386" s="83"/>
      <c r="E386" s="83"/>
      <c r="F386" s="64"/>
      <c r="G386" s="70"/>
      <c r="H386" s="72"/>
    </row>
    <row r="387" spans="1:8">
      <c r="A387" s="74"/>
      <c r="B387" s="56"/>
      <c r="C387" s="82"/>
      <c r="D387" s="82"/>
      <c r="E387" s="82"/>
      <c r="F387" s="57"/>
      <c r="G387" s="56"/>
      <c r="H387" s="75"/>
    </row>
    <row r="388" spans="1:8">
      <c r="A388" s="71"/>
      <c r="B388" s="70"/>
      <c r="C388" s="83"/>
      <c r="D388" s="83"/>
      <c r="E388" s="83"/>
      <c r="F388" s="64"/>
      <c r="G388" s="70"/>
      <c r="H388" s="72"/>
    </row>
    <row r="389" spans="1:8">
      <c r="A389" s="74"/>
      <c r="B389" s="56"/>
      <c r="C389" s="82"/>
      <c r="D389" s="82"/>
      <c r="E389" s="82"/>
      <c r="F389" s="57"/>
      <c r="G389" s="56"/>
      <c r="H389" s="75"/>
    </row>
    <row r="390" spans="1:8">
      <c r="A390" s="71"/>
      <c r="B390" s="70"/>
      <c r="C390" s="83"/>
      <c r="D390" s="83"/>
      <c r="E390" s="83"/>
      <c r="F390" s="64"/>
      <c r="G390" s="70"/>
      <c r="H390" s="72"/>
    </row>
    <row r="391" spans="1:8">
      <c r="A391" s="74"/>
      <c r="B391" s="56"/>
      <c r="C391" s="82"/>
      <c r="D391" s="82"/>
      <c r="E391" s="82"/>
      <c r="F391" s="57"/>
      <c r="G391" s="56"/>
      <c r="H391" s="75"/>
    </row>
    <row r="392" spans="1:8">
      <c r="A392" s="71"/>
      <c r="B392" s="70"/>
      <c r="C392" s="83"/>
      <c r="D392" s="83"/>
      <c r="E392" s="83"/>
      <c r="F392" s="64"/>
      <c r="G392" s="70"/>
      <c r="H392" s="72"/>
    </row>
    <row r="393" spans="1:8">
      <c r="A393" s="74"/>
      <c r="B393" s="56"/>
      <c r="C393" s="82"/>
      <c r="D393" s="82"/>
      <c r="E393" s="82"/>
      <c r="F393" s="57"/>
      <c r="G393" s="56"/>
      <c r="H393" s="75"/>
    </row>
    <row r="394" spans="1:8">
      <c r="A394" s="71"/>
      <c r="B394" s="70"/>
      <c r="C394" s="83"/>
      <c r="D394" s="83"/>
      <c r="E394" s="83"/>
      <c r="F394" s="64"/>
      <c r="G394" s="70"/>
      <c r="H394" s="72"/>
    </row>
    <row r="395" spans="1:8">
      <c r="A395" s="74"/>
      <c r="B395" s="56"/>
      <c r="C395" s="82"/>
      <c r="D395" s="82"/>
      <c r="E395" s="82"/>
      <c r="F395" s="57"/>
      <c r="G395" s="56"/>
      <c r="H395" s="75"/>
    </row>
    <row r="396" spans="1:8">
      <c r="A396" s="71"/>
      <c r="B396" s="70"/>
      <c r="C396" s="83"/>
      <c r="D396" s="83"/>
      <c r="E396" s="83"/>
      <c r="F396" s="64"/>
      <c r="G396" s="70"/>
      <c r="H396" s="72"/>
    </row>
    <row r="397" spans="1:8">
      <c r="A397" s="74"/>
      <c r="B397" s="56"/>
      <c r="C397" s="82"/>
      <c r="D397" s="82"/>
      <c r="E397" s="82"/>
      <c r="F397" s="57"/>
      <c r="G397" s="56"/>
      <c r="H397" s="75"/>
    </row>
    <row r="398" spans="1:8">
      <c r="A398" s="71"/>
      <c r="B398" s="70"/>
      <c r="C398" s="83"/>
      <c r="D398" s="83"/>
      <c r="E398" s="83"/>
      <c r="F398" s="64"/>
      <c r="G398" s="70"/>
      <c r="H398" s="72"/>
    </row>
    <row r="399" spans="1:8">
      <c r="A399" s="74"/>
      <c r="B399" s="56"/>
      <c r="C399" s="82"/>
      <c r="D399" s="82"/>
      <c r="E399" s="82"/>
      <c r="F399" s="57"/>
      <c r="G399" s="56"/>
      <c r="H399" s="75"/>
    </row>
    <row r="400" spans="1:8">
      <c r="A400" s="71"/>
      <c r="B400" s="70"/>
      <c r="C400" s="83"/>
      <c r="D400" s="83"/>
      <c r="E400" s="83"/>
      <c r="F400" s="64"/>
      <c r="G400" s="70"/>
      <c r="H400" s="72"/>
    </row>
    <row r="401" spans="1:8">
      <c r="A401" s="74"/>
      <c r="B401" s="56"/>
      <c r="C401" s="82"/>
      <c r="D401" s="82"/>
      <c r="E401" s="82"/>
      <c r="F401" s="57"/>
      <c r="G401" s="56"/>
      <c r="H401" s="75"/>
    </row>
    <row r="402" spans="1:8">
      <c r="A402" s="71"/>
      <c r="B402" s="70"/>
      <c r="C402" s="83"/>
      <c r="D402" s="83"/>
      <c r="E402" s="83"/>
      <c r="F402" s="64"/>
      <c r="G402" s="70"/>
      <c r="H402" s="72"/>
    </row>
    <row r="403" spans="1:8">
      <c r="A403" s="74"/>
      <c r="B403" s="56"/>
      <c r="C403" s="82"/>
      <c r="D403" s="82"/>
      <c r="E403" s="82"/>
      <c r="F403" s="57"/>
      <c r="G403" s="56"/>
      <c r="H403" s="75"/>
    </row>
    <row r="404" spans="1:8">
      <c r="A404" s="71"/>
      <c r="B404" s="70"/>
      <c r="C404" s="83"/>
      <c r="D404" s="83"/>
      <c r="E404" s="83"/>
      <c r="F404" s="64"/>
      <c r="G404" s="70"/>
      <c r="H404" s="72"/>
    </row>
    <row r="405" spans="1:8">
      <c r="A405" s="74"/>
      <c r="B405" s="56"/>
      <c r="C405" s="82"/>
      <c r="D405" s="82"/>
      <c r="E405" s="82"/>
      <c r="F405" s="57"/>
      <c r="G405" s="56"/>
      <c r="H405" s="75"/>
    </row>
    <row r="406" spans="1:8">
      <c r="A406" s="71"/>
      <c r="B406" s="70"/>
      <c r="C406" s="83"/>
      <c r="D406" s="83"/>
      <c r="E406" s="83"/>
      <c r="F406" s="64"/>
      <c r="G406" s="70"/>
      <c r="H406" s="72"/>
    </row>
    <row r="407" spans="1:8">
      <c r="A407" s="74"/>
      <c r="B407" s="56"/>
      <c r="C407" s="82"/>
      <c r="D407" s="82"/>
      <c r="E407" s="82"/>
      <c r="F407" s="57"/>
      <c r="G407" s="56"/>
      <c r="H407" s="75"/>
    </row>
    <row r="408" spans="1:8">
      <c r="A408" s="71"/>
      <c r="B408" s="70"/>
      <c r="C408" s="83"/>
      <c r="D408" s="83"/>
      <c r="E408" s="83"/>
      <c r="F408" s="64"/>
      <c r="G408" s="70"/>
      <c r="H408" s="72"/>
    </row>
    <row r="409" spans="1:8">
      <c r="A409" s="74"/>
      <c r="B409" s="56"/>
      <c r="C409" s="82"/>
      <c r="D409" s="82"/>
      <c r="E409" s="82"/>
      <c r="F409" s="57"/>
      <c r="G409" s="56"/>
      <c r="H409" s="75"/>
    </row>
    <row r="410" spans="1:8">
      <c r="A410" s="71"/>
      <c r="B410" s="70"/>
      <c r="C410" s="83"/>
      <c r="D410" s="83"/>
      <c r="E410" s="83"/>
      <c r="F410" s="64"/>
      <c r="G410" s="70"/>
      <c r="H410" s="72"/>
    </row>
    <row r="411" spans="1:8">
      <c r="A411" s="74"/>
      <c r="B411" s="56"/>
      <c r="C411" s="82"/>
      <c r="D411" s="82"/>
      <c r="E411" s="82"/>
      <c r="F411" s="57"/>
      <c r="G411" s="56"/>
      <c r="H411" s="75"/>
    </row>
    <row r="412" spans="1:8">
      <c r="A412" s="71"/>
      <c r="B412" s="70"/>
      <c r="C412" s="83"/>
      <c r="D412" s="83"/>
      <c r="E412" s="83"/>
      <c r="F412" s="64"/>
      <c r="G412" s="70"/>
      <c r="H412" s="72"/>
    </row>
    <row r="413" spans="1:8">
      <c r="A413" s="74"/>
      <c r="B413" s="56"/>
      <c r="C413" s="82"/>
      <c r="D413" s="82"/>
      <c r="E413" s="82"/>
      <c r="F413" s="57"/>
      <c r="G413" s="56"/>
      <c r="H413" s="75"/>
    </row>
    <row r="414" spans="1:8">
      <c r="A414" s="71"/>
      <c r="B414" s="70"/>
      <c r="C414" s="83"/>
      <c r="D414" s="83"/>
      <c r="E414" s="83"/>
      <c r="F414" s="64"/>
      <c r="G414" s="70"/>
      <c r="H414" s="72"/>
    </row>
    <row r="415" spans="1:8">
      <c r="A415" s="74"/>
      <c r="B415" s="56"/>
      <c r="C415" s="82"/>
      <c r="D415" s="82"/>
      <c r="E415" s="82"/>
      <c r="F415" s="57"/>
      <c r="G415" s="56"/>
      <c r="H415" s="75"/>
    </row>
    <row r="416" spans="1:8">
      <c r="A416" s="71"/>
      <c r="B416" s="70"/>
      <c r="C416" s="83"/>
      <c r="D416" s="83"/>
      <c r="E416" s="83"/>
      <c r="F416" s="64"/>
      <c r="G416" s="70"/>
      <c r="H416" s="72"/>
    </row>
    <row r="417" spans="1:8">
      <c r="A417" s="74"/>
      <c r="B417" s="56"/>
      <c r="C417" s="82"/>
      <c r="D417" s="82"/>
      <c r="E417" s="82"/>
      <c r="F417" s="57"/>
      <c r="G417" s="56"/>
      <c r="H417" s="75"/>
    </row>
    <row r="418" spans="1:8">
      <c r="A418" s="71"/>
      <c r="B418" s="70"/>
      <c r="C418" s="83"/>
      <c r="D418" s="83"/>
      <c r="E418" s="83"/>
      <c r="F418" s="64"/>
      <c r="G418" s="70"/>
      <c r="H418" s="72"/>
    </row>
    <row r="419" spans="1:8">
      <c r="A419" s="74"/>
      <c r="B419" s="56"/>
      <c r="C419" s="82"/>
      <c r="D419" s="82"/>
      <c r="E419" s="82"/>
      <c r="F419" s="57"/>
      <c r="G419" s="56"/>
      <c r="H419" s="75"/>
    </row>
    <row r="420" spans="1:8">
      <c r="A420" s="71"/>
      <c r="B420" s="70"/>
      <c r="C420" s="83"/>
      <c r="D420" s="83"/>
      <c r="E420" s="83"/>
      <c r="F420" s="64"/>
      <c r="G420" s="70"/>
      <c r="H420" s="72"/>
    </row>
    <row r="421" spans="1:8">
      <c r="A421" s="74"/>
      <c r="B421" s="56"/>
      <c r="C421" s="82"/>
      <c r="D421" s="82"/>
      <c r="E421" s="82"/>
      <c r="F421" s="57"/>
      <c r="G421" s="56"/>
      <c r="H421" s="75"/>
    </row>
    <row r="422" spans="1:8">
      <c r="A422" s="71"/>
      <c r="B422" s="70"/>
      <c r="C422" s="83"/>
      <c r="D422" s="83"/>
      <c r="E422" s="83"/>
      <c r="F422" s="64"/>
      <c r="G422" s="70"/>
      <c r="H422" s="72"/>
    </row>
    <row r="423" spans="1:8">
      <c r="A423" s="74"/>
      <c r="B423" s="56"/>
      <c r="C423" s="82"/>
      <c r="D423" s="82"/>
      <c r="E423" s="82"/>
      <c r="F423" s="57"/>
      <c r="G423" s="56"/>
      <c r="H423" s="75"/>
    </row>
    <row r="424" spans="1:8">
      <c r="A424" s="71"/>
      <c r="B424" s="70"/>
      <c r="C424" s="83"/>
      <c r="D424" s="83"/>
      <c r="E424" s="83"/>
      <c r="F424" s="64"/>
      <c r="G424" s="70"/>
      <c r="H424" s="72"/>
    </row>
    <row r="425" spans="1:8">
      <c r="A425" s="74"/>
      <c r="B425" s="56"/>
      <c r="C425" s="82"/>
      <c r="D425" s="82"/>
      <c r="E425" s="82"/>
      <c r="F425" s="57"/>
      <c r="G425" s="56"/>
      <c r="H425" s="75"/>
    </row>
    <row r="426" spans="1:8">
      <c r="A426" s="71"/>
      <c r="B426" s="70"/>
      <c r="C426" s="83"/>
      <c r="D426" s="83"/>
      <c r="E426" s="83"/>
      <c r="F426" s="64"/>
      <c r="G426" s="70"/>
      <c r="H426" s="72"/>
    </row>
    <row r="427" spans="1:8">
      <c r="A427" s="74"/>
      <c r="B427" s="56"/>
      <c r="C427" s="82"/>
      <c r="D427" s="82"/>
      <c r="E427" s="82"/>
      <c r="F427" s="57"/>
      <c r="G427" s="56"/>
      <c r="H427" s="75"/>
    </row>
    <row r="428" spans="1:8">
      <c r="A428" s="71"/>
      <c r="B428" s="70"/>
      <c r="C428" s="83"/>
      <c r="D428" s="83"/>
      <c r="E428" s="83"/>
      <c r="F428" s="64"/>
      <c r="G428" s="70"/>
      <c r="H428" s="72"/>
    </row>
    <row r="429" spans="1:8">
      <c r="A429" s="74"/>
      <c r="B429" s="56"/>
      <c r="C429" s="82"/>
      <c r="D429" s="82"/>
      <c r="E429" s="82"/>
      <c r="F429" s="57"/>
      <c r="G429" s="56"/>
      <c r="H429" s="75"/>
    </row>
    <row r="430" spans="1:8">
      <c r="A430" s="71"/>
      <c r="B430" s="70"/>
      <c r="C430" s="83"/>
      <c r="D430" s="83"/>
      <c r="E430" s="83"/>
      <c r="F430" s="64"/>
      <c r="G430" s="70"/>
      <c r="H430" s="72"/>
    </row>
    <row r="431" spans="1:8">
      <c r="A431" s="74"/>
      <c r="B431" s="56"/>
      <c r="C431" s="82"/>
      <c r="D431" s="82"/>
      <c r="E431" s="82"/>
      <c r="F431" s="57"/>
      <c r="G431" s="56"/>
      <c r="H431" s="75"/>
    </row>
    <row r="432" spans="1:8">
      <c r="A432" s="71"/>
      <c r="B432" s="70"/>
      <c r="C432" s="83"/>
      <c r="D432" s="83"/>
      <c r="E432" s="83"/>
      <c r="F432" s="64"/>
      <c r="G432" s="70"/>
      <c r="H432" s="72"/>
    </row>
    <row r="433" spans="1:8">
      <c r="A433" s="74"/>
      <c r="B433" s="56"/>
      <c r="C433" s="82"/>
      <c r="D433" s="82"/>
      <c r="E433" s="82"/>
      <c r="F433" s="57"/>
      <c r="G433" s="56"/>
      <c r="H433" s="75"/>
    </row>
    <row r="434" spans="1:8">
      <c r="A434" s="71"/>
      <c r="B434" s="70"/>
      <c r="C434" s="83"/>
      <c r="D434" s="83"/>
      <c r="E434" s="83"/>
      <c r="F434" s="64"/>
      <c r="G434" s="70"/>
      <c r="H434" s="72"/>
    </row>
    <row r="435" spans="1:8">
      <c r="A435" s="74"/>
      <c r="B435" s="56"/>
      <c r="C435" s="82"/>
      <c r="D435" s="82"/>
      <c r="E435" s="82"/>
      <c r="F435" s="57"/>
      <c r="G435" s="56"/>
      <c r="H435" s="75"/>
    </row>
    <row r="436" spans="1:8">
      <c r="A436" s="71"/>
      <c r="B436" s="70"/>
      <c r="C436" s="83"/>
      <c r="D436" s="83"/>
      <c r="E436" s="83"/>
      <c r="F436" s="64"/>
      <c r="G436" s="70"/>
      <c r="H436" s="72"/>
    </row>
    <row r="437" spans="1:8">
      <c r="A437" s="74"/>
      <c r="B437" s="56"/>
      <c r="C437" s="82"/>
      <c r="D437" s="82"/>
      <c r="E437" s="82"/>
      <c r="F437" s="57"/>
      <c r="G437" s="56"/>
      <c r="H437" s="75"/>
    </row>
    <row r="438" spans="1:8">
      <c r="A438" s="71"/>
      <c r="B438" s="70"/>
      <c r="C438" s="83"/>
      <c r="D438" s="83"/>
      <c r="E438" s="83"/>
      <c r="F438" s="64"/>
      <c r="G438" s="70"/>
      <c r="H438" s="72"/>
    </row>
    <row r="439" spans="1:8">
      <c r="A439" s="74"/>
      <c r="B439" s="56"/>
      <c r="C439" s="82"/>
      <c r="D439" s="82"/>
      <c r="E439" s="82"/>
      <c r="F439" s="57"/>
      <c r="G439" s="56"/>
      <c r="H439" s="75"/>
    </row>
    <row r="440" spans="1:8">
      <c r="A440" s="71"/>
      <c r="B440" s="70"/>
      <c r="C440" s="83"/>
      <c r="D440" s="83"/>
      <c r="E440" s="83"/>
      <c r="F440" s="64"/>
      <c r="G440" s="70"/>
      <c r="H440" s="72"/>
    </row>
    <row r="441" spans="1:8">
      <c r="A441" s="74"/>
      <c r="B441" s="56"/>
      <c r="C441" s="82"/>
      <c r="D441" s="82"/>
      <c r="E441" s="82"/>
      <c r="F441" s="57"/>
      <c r="G441" s="56"/>
      <c r="H441" s="75"/>
    </row>
    <row r="442" spans="1:8">
      <c r="A442" s="71"/>
      <c r="B442" s="70"/>
      <c r="C442" s="83"/>
      <c r="D442" s="83"/>
      <c r="E442" s="83"/>
      <c r="F442" s="64"/>
      <c r="G442" s="70"/>
      <c r="H442" s="72"/>
    </row>
    <row r="443" spans="1:8">
      <c r="A443" s="74"/>
      <c r="B443" s="56"/>
      <c r="C443" s="82"/>
      <c r="D443" s="82"/>
      <c r="E443" s="82"/>
      <c r="F443" s="57"/>
      <c r="G443" s="56"/>
      <c r="H443" s="75"/>
    </row>
    <row r="444" spans="1:8">
      <c r="A444" s="71"/>
      <c r="B444" s="70"/>
      <c r="C444" s="83"/>
      <c r="D444" s="83"/>
      <c r="E444" s="83"/>
      <c r="F444" s="64"/>
      <c r="G444" s="70"/>
      <c r="H444" s="72"/>
    </row>
    <row r="445" spans="1:8">
      <c r="A445" s="74"/>
      <c r="B445" s="56"/>
      <c r="C445" s="82"/>
      <c r="D445" s="82"/>
      <c r="E445" s="82"/>
      <c r="F445" s="57"/>
      <c r="G445" s="56"/>
      <c r="H445" s="75"/>
    </row>
    <row r="446" spans="1:8">
      <c r="A446" s="71"/>
      <c r="B446" s="70"/>
      <c r="C446" s="83"/>
      <c r="D446" s="83"/>
      <c r="E446" s="83"/>
      <c r="F446" s="64"/>
      <c r="G446" s="70"/>
      <c r="H446" s="72"/>
    </row>
    <row r="447" spans="1:8">
      <c r="A447" s="74"/>
      <c r="B447" s="56"/>
      <c r="C447" s="82"/>
      <c r="D447" s="82"/>
      <c r="E447" s="82"/>
      <c r="F447" s="57"/>
      <c r="G447" s="56"/>
      <c r="H447" s="75"/>
    </row>
    <row r="448" spans="1:8">
      <c r="A448" s="71"/>
      <c r="B448" s="70"/>
      <c r="C448" s="83"/>
      <c r="D448" s="83"/>
      <c r="E448" s="83"/>
      <c r="F448" s="64"/>
      <c r="G448" s="70"/>
      <c r="H448" s="72"/>
    </row>
    <row r="449" spans="1:8">
      <c r="A449" s="74"/>
      <c r="B449" s="56"/>
      <c r="C449" s="82"/>
      <c r="D449" s="82"/>
      <c r="E449" s="82"/>
      <c r="F449" s="57"/>
      <c r="G449" s="56"/>
      <c r="H449" s="75"/>
    </row>
    <row r="450" spans="1:8">
      <c r="A450" s="71"/>
      <c r="B450" s="70"/>
      <c r="C450" s="83"/>
      <c r="D450" s="83"/>
      <c r="E450" s="83"/>
      <c r="F450" s="64"/>
      <c r="G450" s="70"/>
      <c r="H450" s="72"/>
    </row>
    <row r="451" spans="1:8">
      <c r="A451" s="74"/>
      <c r="B451" s="56"/>
      <c r="C451" s="82"/>
      <c r="D451" s="82"/>
      <c r="E451" s="82"/>
      <c r="F451" s="57"/>
      <c r="G451" s="56"/>
      <c r="H451" s="75"/>
    </row>
    <row r="452" spans="1:8">
      <c r="A452" s="71"/>
      <c r="B452" s="70"/>
      <c r="C452" s="83"/>
      <c r="D452" s="83"/>
      <c r="E452" s="83"/>
      <c r="F452" s="64"/>
      <c r="G452" s="70"/>
      <c r="H452" s="72"/>
    </row>
    <row r="453" spans="1:8">
      <c r="A453" s="74"/>
      <c r="B453" s="56"/>
      <c r="C453" s="82"/>
      <c r="D453" s="82"/>
      <c r="E453" s="82"/>
      <c r="F453" s="57"/>
      <c r="G453" s="56"/>
      <c r="H453" s="75"/>
    </row>
    <row r="454" spans="1:8">
      <c r="A454" s="71"/>
      <c r="B454" s="70"/>
      <c r="C454" s="83"/>
      <c r="D454" s="83"/>
      <c r="E454" s="83"/>
      <c r="F454" s="64"/>
      <c r="G454" s="70"/>
      <c r="H454" s="72"/>
    </row>
    <row r="455" spans="1:8">
      <c r="A455" s="74"/>
      <c r="B455" s="56"/>
      <c r="C455" s="82"/>
      <c r="D455" s="82"/>
      <c r="E455" s="82"/>
      <c r="F455" s="57"/>
      <c r="G455" s="56"/>
      <c r="H455" s="75"/>
    </row>
    <row r="456" spans="1:8">
      <c r="A456" s="71"/>
      <c r="B456" s="70"/>
      <c r="C456" s="83"/>
      <c r="D456" s="83"/>
      <c r="E456" s="83"/>
      <c r="F456" s="64"/>
      <c r="G456" s="70"/>
      <c r="H456" s="72"/>
    </row>
    <row r="457" spans="1:8">
      <c r="A457" s="74"/>
      <c r="B457" s="56"/>
      <c r="C457" s="82"/>
      <c r="D457" s="82"/>
      <c r="E457" s="82"/>
      <c r="F457" s="57"/>
      <c r="G457" s="56"/>
      <c r="H457" s="75"/>
    </row>
    <row r="458" spans="1:8">
      <c r="A458" s="71"/>
      <c r="B458" s="70"/>
      <c r="C458" s="83"/>
      <c r="D458" s="83"/>
      <c r="E458" s="83"/>
      <c r="F458" s="64"/>
      <c r="G458" s="70"/>
      <c r="H458" s="72"/>
    </row>
    <row r="459" spans="1:8">
      <c r="A459" s="74"/>
      <c r="B459" s="56"/>
      <c r="C459" s="82"/>
      <c r="D459" s="82"/>
      <c r="E459" s="82"/>
      <c r="F459" s="57"/>
      <c r="G459" s="56"/>
      <c r="H459" s="75"/>
    </row>
    <row r="460" spans="1:8">
      <c r="A460" s="71"/>
      <c r="B460" s="70"/>
      <c r="C460" s="83"/>
      <c r="D460" s="83"/>
      <c r="E460" s="83"/>
      <c r="F460" s="64"/>
      <c r="G460" s="70"/>
      <c r="H460" s="72"/>
    </row>
    <row r="461" spans="1:8">
      <c r="A461" s="74"/>
      <c r="B461" s="56"/>
      <c r="C461" s="82"/>
      <c r="D461" s="82"/>
      <c r="E461" s="82"/>
      <c r="F461" s="57"/>
      <c r="G461" s="56"/>
      <c r="H461" s="75"/>
    </row>
    <row r="462" spans="1:8">
      <c r="A462" s="71"/>
      <c r="B462" s="70"/>
      <c r="C462" s="83"/>
      <c r="D462" s="83"/>
      <c r="E462" s="83"/>
      <c r="F462" s="64"/>
      <c r="G462" s="70"/>
      <c r="H462" s="72"/>
    </row>
    <row r="463" spans="1:8">
      <c r="A463" s="74"/>
      <c r="B463" s="56"/>
      <c r="C463" s="82"/>
      <c r="D463" s="82"/>
      <c r="E463" s="82"/>
      <c r="F463" s="57"/>
      <c r="G463" s="56"/>
      <c r="H463" s="75"/>
    </row>
    <row r="464" spans="1:8">
      <c r="A464" s="71"/>
      <c r="B464" s="70"/>
      <c r="C464" s="83"/>
      <c r="D464" s="83"/>
      <c r="E464" s="83"/>
      <c r="F464" s="64"/>
      <c r="G464" s="70"/>
      <c r="H464" s="72"/>
    </row>
    <row r="465" spans="1:8">
      <c r="A465" s="74"/>
      <c r="B465" s="56"/>
      <c r="C465" s="82"/>
      <c r="D465" s="82"/>
      <c r="E465" s="82"/>
      <c r="F465" s="57"/>
      <c r="G465" s="56"/>
      <c r="H465" s="75"/>
    </row>
    <row r="466" spans="1:8">
      <c r="A466" s="71"/>
      <c r="B466" s="70"/>
      <c r="C466" s="83"/>
      <c r="D466" s="83"/>
      <c r="E466" s="83"/>
      <c r="F466" s="64"/>
      <c r="G466" s="70"/>
      <c r="H466" s="72"/>
    </row>
    <row r="467" spans="1:8">
      <c r="A467" s="74"/>
      <c r="B467" s="56"/>
      <c r="C467" s="82"/>
      <c r="D467" s="82"/>
      <c r="E467" s="82"/>
      <c r="F467" s="57"/>
      <c r="G467" s="56"/>
      <c r="H467" s="75"/>
    </row>
    <row r="468" spans="1:8">
      <c r="A468" s="71"/>
      <c r="B468" s="70"/>
      <c r="C468" s="83"/>
      <c r="D468" s="83"/>
      <c r="E468" s="83"/>
      <c r="F468" s="64"/>
      <c r="G468" s="70"/>
      <c r="H468" s="72"/>
    </row>
    <row r="469" spans="1:8">
      <c r="A469" s="74"/>
      <c r="B469" s="56"/>
      <c r="C469" s="82"/>
      <c r="D469" s="82"/>
      <c r="E469" s="82"/>
      <c r="F469" s="57"/>
      <c r="G469" s="56"/>
      <c r="H469" s="75"/>
    </row>
    <row r="470" spans="1:8">
      <c r="A470" s="71"/>
      <c r="B470" s="70"/>
      <c r="C470" s="83"/>
      <c r="D470" s="83"/>
      <c r="E470" s="83"/>
      <c r="F470" s="64"/>
      <c r="G470" s="70"/>
      <c r="H470" s="72"/>
    </row>
    <row r="471" spans="1:8">
      <c r="A471" s="74"/>
      <c r="B471" s="56"/>
      <c r="C471" s="82"/>
      <c r="D471" s="82"/>
      <c r="E471" s="82"/>
      <c r="F471" s="57"/>
      <c r="G471" s="56"/>
      <c r="H471" s="75"/>
    </row>
    <row r="472" spans="1:8">
      <c r="A472" s="71"/>
      <c r="B472" s="70"/>
      <c r="C472" s="83"/>
      <c r="D472" s="83"/>
      <c r="E472" s="83"/>
      <c r="F472" s="64"/>
      <c r="G472" s="70"/>
      <c r="H472" s="72"/>
    </row>
    <row r="473" spans="1:8">
      <c r="A473" s="74"/>
      <c r="B473" s="56"/>
      <c r="C473" s="82"/>
      <c r="D473" s="82"/>
      <c r="E473" s="82"/>
      <c r="F473" s="57"/>
      <c r="G473" s="56"/>
      <c r="H473" s="75"/>
    </row>
    <row r="474" spans="1:8">
      <c r="A474" s="71"/>
      <c r="B474" s="70"/>
      <c r="C474" s="83"/>
      <c r="D474" s="83"/>
      <c r="E474" s="83"/>
      <c r="F474" s="64"/>
      <c r="G474" s="70"/>
      <c r="H474" s="72"/>
    </row>
    <row r="475" spans="1:8">
      <c r="A475" s="74"/>
      <c r="B475" s="56"/>
      <c r="C475" s="82"/>
      <c r="D475" s="82"/>
      <c r="E475" s="82"/>
      <c r="F475" s="57"/>
      <c r="G475" s="56"/>
      <c r="H475" s="75"/>
    </row>
    <row r="476" spans="1:8">
      <c r="A476" s="71"/>
      <c r="B476" s="70"/>
      <c r="C476" s="83"/>
      <c r="D476" s="83"/>
      <c r="E476" s="83"/>
      <c r="F476" s="64"/>
      <c r="G476" s="70"/>
      <c r="H476" s="72"/>
    </row>
    <row r="477" spans="1:8">
      <c r="A477" s="74"/>
      <c r="B477" s="56"/>
      <c r="C477" s="82"/>
      <c r="D477" s="82"/>
      <c r="E477" s="82"/>
      <c r="F477" s="57"/>
      <c r="G477" s="56"/>
      <c r="H477" s="75"/>
    </row>
    <row r="478" spans="1:8">
      <c r="A478" s="71"/>
      <c r="B478" s="70"/>
      <c r="C478" s="83"/>
      <c r="D478" s="83"/>
      <c r="E478" s="83"/>
      <c r="F478" s="64"/>
      <c r="G478" s="70"/>
      <c r="H478" s="72"/>
    </row>
    <row r="479" spans="1:8">
      <c r="A479" s="74"/>
      <c r="B479" s="56"/>
      <c r="C479" s="82"/>
      <c r="D479" s="82"/>
      <c r="E479" s="82"/>
      <c r="F479" s="57"/>
      <c r="G479" s="56"/>
      <c r="H479" s="75"/>
    </row>
    <row r="480" spans="1:8">
      <c r="A480" s="71"/>
      <c r="B480" s="70"/>
      <c r="C480" s="83"/>
      <c r="D480" s="83"/>
      <c r="E480" s="83"/>
      <c r="F480" s="64"/>
      <c r="G480" s="70"/>
      <c r="H480" s="72"/>
    </row>
    <row r="481" spans="1:8">
      <c r="A481" s="74"/>
      <c r="B481" s="56"/>
      <c r="C481" s="82"/>
      <c r="D481" s="82"/>
      <c r="E481" s="82"/>
      <c r="F481" s="57"/>
      <c r="G481" s="56"/>
      <c r="H481" s="75"/>
    </row>
    <row r="482" spans="1:8">
      <c r="A482" s="71"/>
      <c r="B482" s="70"/>
      <c r="C482" s="83"/>
      <c r="D482" s="83"/>
      <c r="E482" s="83"/>
      <c r="F482" s="64"/>
      <c r="G482" s="70"/>
      <c r="H482" s="72"/>
    </row>
    <row r="483" spans="1:8">
      <c r="A483" s="74"/>
      <c r="B483" s="56"/>
      <c r="C483" s="82"/>
      <c r="D483" s="82"/>
      <c r="E483" s="82"/>
      <c r="F483" s="57"/>
      <c r="G483" s="56"/>
      <c r="H483" s="75"/>
    </row>
    <row r="484" spans="1:8">
      <c r="A484" s="71"/>
      <c r="B484" s="70"/>
      <c r="C484" s="83"/>
      <c r="D484" s="83"/>
      <c r="E484" s="83"/>
      <c r="F484" s="64"/>
      <c r="G484" s="70"/>
      <c r="H484" s="72"/>
    </row>
    <row r="485" spans="1:8">
      <c r="A485" s="74"/>
      <c r="B485" s="56"/>
      <c r="C485" s="82"/>
      <c r="D485" s="82"/>
      <c r="E485" s="82"/>
      <c r="F485" s="57"/>
      <c r="G485" s="56"/>
      <c r="H485" s="75"/>
    </row>
    <row r="486" spans="1:8">
      <c r="A486" s="71"/>
      <c r="B486" s="70"/>
      <c r="C486" s="83"/>
      <c r="D486" s="83"/>
      <c r="E486" s="83"/>
      <c r="F486" s="64"/>
      <c r="G486" s="70"/>
      <c r="H486" s="72"/>
    </row>
    <row r="487" spans="1:8">
      <c r="A487" s="74"/>
      <c r="B487" s="56"/>
      <c r="C487" s="82"/>
      <c r="D487" s="82"/>
      <c r="E487" s="82"/>
      <c r="F487" s="57"/>
      <c r="G487" s="56"/>
      <c r="H487" s="75"/>
    </row>
    <row r="488" spans="1:8">
      <c r="A488" s="71"/>
      <c r="B488" s="70"/>
      <c r="C488" s="83"/>
      <c r="D488" s="83"/>
      <c r="E488" s="83"/>
      <c r="F488" s="64"/>
      <c r="G488" s="70"/>
      <c r="H488" s="72"/>
    </row>
    <row r="489" spans="1:8">
      <c r="A489" s="74"/>
      <c r="B489" s="56"/>
      <c r="C489" s="82"/>
      <c r="D489" s="82"/>
      <c r="E489" s="82"/>
      <c r="F489" s="57"/>
      <c r="G489" s="56"/>
      <c r="H489" s="75"/>
    </row>
    <row r="490" spans="1:8">
      <c r="A490" s="71"/>
      <c r="B490" s="70"/>
      <c r="C490" s="83"/>
      <c r="D490" s="83"/>
      <c r="E490" s="83"/>
      <c r="F490" s="64"/>
      <c r="G490" s="70"/>
      <c r="H490" s="72"/>
    </row>
    <row r="491" spans="1:8">
      <c r="A491" s="74"/>
      <c r="B491" s="56"/>
      <c r="C491" s="82"/>
      <c r="D491" s="82"/>
      <c r="E491" s="82"/>
      <c r="F491" s="57"/>
      <c r="G491" s="56"/>
      <c r="H491" s="75"/>
    </row>
    <row r="492" spans="1:8">
      <c r="A492" s="71"/>
      <c r="B492" s="70"/>
      <c r="C492" s="83"/>
      <c r="D492" s="83"/>
      <c r="E492" s="83"/>
      <c r="F492" s="64"/>
      <c r="G492" s="70"/>
      <c r="H492" s="72"/>
    </row>
    <row r="493" spans="1:8">
      <c r="A493" s="74"/>
      <c r="B493" s="56"/>
      <c r="C493" s="82"/>
      <c r="D493" s="82"/>
      <c r="E493" s="82"/>
      <c r="F493" s="57"/>
      <c r="G493" s="56"/>
      <c r="H493" s="75"/>
    </row>
    <row r="494" spans="1:8">
      <c r="A494" s="71"/>
      <c r="B494" s="70"/>
      <c r="C494" s="83"/>
      <c r="D494" s="83"/>
      <c r="E494" s="83"/>
      <c r="F494" s="64"/>
      <c r="G494" s="70"/>
      <c r="H494" s="72"/>
    </row>
    <row r="495" spans="1:8">
      <c r="A495" s="74"/>
      <c r="B495" s="56"/>
      <c r="C495" s="82"/>
      <c r="D495" s="82"/>
      <c r="E495" s="82"/>
      <c r="F495" s="57"/>
      <c r="G495" s="56"/>
      <c r="H495" s="75"/>
    </row>
    <row r="496" spans="1:8">
      <c r="A496" s="71"/>
      <c r="B496" s="70"/>
      <c r="C496" s="83"/>
      <c r="D496" s="83"/>
      <c r="E496" s="83"/>
      <c r="F496" s="64"/>
      <c r="G496" s="70"/>
      <c r="H496" s="72"/>
    </row>
    <row r="497" spans="1:8">
      <c r="A497" s="74"/>
      <c r="B497" s="56"/>
      <c r="C497" s="82"/>
      <c r="D497" s="82"/>
      <c r="E497" s="82"/>
      <c r="F497" s="57"/>
      <c r="G497" s="56"/>
      <c r="H497" s="75"/>
    </row>
    <row r="498" spans="1:8">
      <c r="A498" s="71"/>
      <c r="B498" s="70"/>
      <c r="C498" s="83"/>
      <c r="D498" s="83"/>
      <c r="E498" s="83"/>
      <c r="F498" s="64"/>
      <c r="G498" s="70"/>
      <c r="H498" s="72"/>
    </row>
    <row r="499" spans="1:8">
      <c r="A499" s="74"/>
      <c r="B499" s="56"/>
      <c r="C499" s="82"/>
      <c r="D499" s="82"/>
      <c r="E499" s="82"/>
      <c r="F499" s="57"/>
      <c r="G499" s="56"/>
      <c r="H499" s="75"/>
    </row>
    <row r="500" spans="1:8">
      <c r="A500" s="71"/>
      <c r="B500" s="70"/>
      <c r="C500" s="83"/>
      <c r="D500" s="83"/>
      <c r="E500" s="83"/>
      <c r="F500" s="64"/>
      <c r="G500" s="70"/>
      <c r="H500" s="72"/>
    </row>
  </sheetData>
  <mergeCells count="2">
    <mergeCell ref="A1:H1"/>
    <mergeCell ref="A2:H2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00"/>
  <sheetViews>
    <sheetView showGridLines="0" workbookViewId="0">
      <selection sqref="A1:H1"/>
    </sheetView>
  </sheetViews>
  <sheetFormatPr baseColWidth="10" defaultColWidth="8.83203125" defaultRowHeight="14"/>
  <cols>
    <col min="1" max="1" width="9.1640625" style="9" customWidth="1"/>
    <col min="2" max="2" width="8.5" style="7" customWidth="1"/>
    <col min="3" max="3" width="7.6640625" style="7" customWidth="1"/>
    <col min="4" max="5" width="8.6640625" style="7" customWidth="1"/>
    <col min="6" max="6" width="12" style="7" customWidth="1"/>
    <col min="7" max="7" width="9.33203125" style="7" customWidth="1"/>
    <col min="8" max="8" width="21" style="7" customWidth="1"/>
  </cols>
  <sheetData>
    <row r="1" spans="1:23" ht="42.75" customHeight="1">
      <c r="A1" s="117" t="s">
        <v>195</v>
      </c>
      <c r="B1" s="117"/>
      <c r="C1" s="117"/>
      <c r="D1" s="117"/>
      <c r="E1" s="117"/>
      <c r="F1" s="117"/>
      <c r="G1" s="117"/>
      <c r="H1" s="117"/>
      <c r="I1" s="84"/>
      <c r="J1" s="17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32" customHeight="1">
      <c r="A2" s="113" t="s">
        <v>196</v>
      </c>
      <c r="B2" s="113"/>
      <c r="C2" s="113"/>
      <c r="D2" s="113"/>
      <c r="E2" s="113"/>
      <c r="F2" s="113"/>
      <c r="G2" s="113"/>
      <c r="H2" s="113"/>
      <c r="I2" s="47"/>
      <c r="J2" s="16"/>
    </row>
    <row r="4" spans="1:23" ht="16">
      <c r="A4" s="85" t="s">
        <v>62</v>
      </c>
      <c r="B4" s="53" t="s">
        <v>17</v>
      </c>
      <c r="C4" s="53" t="s">
        <v>197</v>
      </c>
      <c r="D4" s="53" t="s">
        <v>58</v>
      </c>
      <c r="E4" s="53" t="s">
        <v>198</v>
      </c>
      <c r="F4" s="53" t="s">
        <v>199</v>
      </c>
      <c r="G4" s="53" t="s">
        <v>200</v>
      </c>
      <c r="H4" s="53" t="s">
        <v>90</v>
      </c>
      <c r="I4" s="86"/>
    </row>
    <row r="5" spans="1:23">
      <c r="A5" s="87">
        <v>46037</v>
      </c>
      <c r="B5" s="56" t="s">
        <v>92</v>
      </c>
      <c r="C5" s="60">
        <v>0.97</v>
      </c>
      <c r="D5" s="60">
        <v>1.68</v>
      </c>
      <c r="E5" s="60">
        <v>2.93</v>
      </c>
      <c r="F5" s="60">
        <v>0.99</v>
      </c>
      <c r="G5" s="60">
        <v>4.41</v>
      </c>
      <c r="H5" s="75" t="s">
        <v>201</v>
      </c>
      <c r="I5" s="75"/>
    </row>
    <row r="6" spans="1:23">
      <c r="A6" s="88">
        <v>46067</v>
      </c>
      <c r="B6" s="70" t="s">
        <v>92</v>
      </c>
      <c r="C6" s="63">
        <v>0.99</v>
      </c>
      <c r="D6" s="63">
        <v>1.7</v>
      </c>
      <c r="E6" s="63">
        <v>3.14</v>
      </c>
      <c r="F6" s="63">
        <v>1.17</v>
      </c>
      <c r="G6" s="63">
        <v>4.57</v>
      </c>
      <c r="H6" s="72" t="s">
        <v>202</v>
      </c>
      <c r="I6" s="72"/>
    </row>
    <row r="7" spans="1:23">
      <c r="A7" s="87">
        <v>46097</v>
      </c>
      <c r="B7" s="56" t="s">
        <v>92</v>
      </c>
      <c r="C7" s="60">
        <v>1.04</v>
      </c>
      <c r="D7" s="60">
        <v>1.8</v>
      </c>
      <c r="E7" s="60">
        <v>3.09</v>
      </c>
      <c r="F7" s="60">
        <v>1.01</v>
      </c>
      <c r="G7" s="60">
        <v>4.24</v>
      </c>
      <c r="H7" s="75" t="s">
        <v>203</v>
      </c>
      <c r="I7" s="75"/>
    </row>
    <row r="8" spans="1:23">
      <c r="A8" s="88">
        <v>46127</v>
      </c>
      <c r="B8" s="70" t="s">
        <v>92</v>
      </c>
      <c r="C8" s="63">
        <v>0.89</v>
      </c>
      <c r="D8" s="63">
        <v>1.54</v>
      </c>
      <c r="E8" s="63">
        <v>2.8</v>
      </c>
      <c r="F8" s="63">
        <v>1.1000000000000001</v>
      </c>
      <c r="G8" s="63">
        <v>4.4800000000000004</v>
      </c>
      <c r="H8" s="72" t="s">
        <v>204</v>
      </c>
      <c r="I8" s="72"/>
    </row>
    <row r="9" spans="1:23">
      <c r="A9" s="87">
        <v>46037</v>
      </c>
      <c r="B9" s="56" t="s">
        <v>98</v>
      </c>
      <c r="C9" s="60">
        <v>0.99</v>
      </c>
      <c r="D9" s="60">
        <v>1.7</v>
      </c>
      <c r="E9" s="60">
        <v>3.22</v>
      </c>
      <c r="F9" s="60">
        <v>1.01</v>
      </c>
      <c r="G9" s="60">
        <v>4.3600000000000003</v>
      </c>
      <c r="H9" s="75" t="s">
        <v>205</v>
      </c>
      <c r="I9" s="75"/>
    </row>
    <row r="10" spans="1:23">
      <c r="A10" s="88">
        <v>46067</v>
      </c>
      <c r="B10" s="70" t="s">
        <v>98</v>
      </c>
      <c r="C10" s="63">
        <v>0.93</v>
      </c>
      <c r="D10" s="63">
        <v>1.61</v>
      </c>
      <c r="E10" s="63">
        <v>2.86</v>
      </c>
      <c r="F10" s="63">
        <v>1.03</v>
      </c>
      <c r="G10" s="63">
        <v>4.33</v>
      </c>
      <c r="H10" s="72" t="s">
        <v>206</v>
      </c>
      <c r="I10" s="72"/>
    </row>
    <row r="11" spans="1:23">
      <c r="A11" s="87">
        <v>46097</v>
      </c>
      <c r="B11" s="56" t="s">
        <v>98</v>
      </c>
      <c r="C11" s="60">
        <v>0.93</v>
      </c>
      <c r="D11" s="60">
        <v>1.6</v>
      </c>
      <c r="E11" s="60">
        <v>2.98</v>
      </c>
      <c r="F11" s="60">
        <v>1.03</v>
      </c>
      <c r="G11" s="60">
        <v>4.25</v>
      </c>
      <c r="H11" s="75" t="s">
        <v>207</v>
      </c>
      <c r="I11" s="75"/>
    </row>
    <row r="12" spans="1:23">
      <c r="A12" s="88">
        <v>46127</v>
      </c>
      <c r="B12" s="70" t="s">
        <v>98</v>
      </c>
      <c r="C12" s="63">
        <v>0.9</v>
      </c>
      <c r="D12" s="63">
        <v>1.55</v>
      </c>
      <c r="E12" s="63">
        <v>2.91</v>
      </c>
      <c r="F12" s="63">
        <v>1.01</v>
      </c>
      <c r="G12" s="63">
        <v>4.51</v>
      </c>
      <c r="H12" s="72" t="s">
        <v>208</v>
      </c>
      <c r="I12" s="72"/>
    </row>
    <row r="13" spans="1:23">
      <c r="A13" s="87">
        <v>46037</v>
      </c>
      <c r="B13" s="56" t="s">
        <v>103</v>
      </c>
      <c r="C13" s="60">
        <v>0.95</v>
      </c>
      <c r="D13" s="60">
        <v>1.63</v>
      </c>
      <c r="E13" s="60">
        <v>2.9</v>
      </c>
      <c r="F13" s="60">
        <v>1.1299999999999999</v>
      </c>
      <c r="G13" s="60">
        <v>4.54</v>
      </c>
      <c r="H13" s="75" t="s">
        <v>209</v>
      </c>
      <c r="I13" s="75"/>
    </row>
    <row r="14" spans="1:23">
      <c r="A14" s="88">
        <v>46067</v>
      </c>
      <c r="B14" s="70" t="s">
        <v>103</v>
      </c>
      <c r="C14" s="63">
        <v>1</v>
      </c>
      <c r="D14" s="63">
        <v>1.73</v>
      </c>
      <c r="E14" s="63">
        <v>2.93</v>
      </c>
      <c r="F14" s="63">
        <v>1.07</v>
      </c>
      <c r="G14" s="63">
        <v>4.43</v>
      </c>
      <c r="H14" s="72" t="s">
        <v>210</v>
      </c>
      <c r="I14" s="72"/>
    </row>
    <row r="15" spans="1:23">
      <c r="A15" s="87">
        <v>46097</v>
      </c>
      <c r="B15" s="56" t="s">
        <v>103</v>
      </c>
      <c r="C15" s="60">
        <v>1</v>
      </c>
      <c r="D15" s="60">
        <v>1.72</v>
      </c>
      <c r="E15" s="60">
        <v>2.89</v>
      </c>
      <c r="F15" s="60">
        <v>1.1399999999999999</v>
      </c>
      <c r="G15" s="60">
        <v>4.26</v>
      </c>
      <c r="H15" s="75" t="s">
        <v>211</v>
      </c>
      <c r="I15" s="75"/>
    </row>
    <row r="16" spans="1:23">
      <c r="A16" s="88">
        <v>46127</v>
      </c>
      <c r="B16" s="70" t="s">
        <v>103</v>
      </c>
      <c r="C16" s="63">
        <v>0.95</v>
      </c>
      <c r="D16" s="63">
        <v>1.63</v>
      </c>
      <c r="E16" s="63">
        <v>3.23</v>
      </c>
      <c r="F16" s="63">
        <v>1.18</v>
      </c>
      <c r="G16" s="63">
        <v>4.4800000000000004</v>
      </c>
      <c r="H16" s="72" t="s">
        <v>212</v>
      </c>
      <c r="I16" s="72"/>
    </row>
    <row r="17" spans="1:9">
      <c r="A17" s="87">
        <v>46037</v>
      </c>
      <c r="B17" s="56" t="s">
        <v>108</v>
      </c>
      <c r="C17" s="60">
        <v>0.9</v>
      </c>
      <c r="D17" s="60">
        <v>1.55</v>
      </c>
      <c r="E17" s="60">
        <v>2.98</v>
      </c>
      <c r="F17" s="60">
        <v>1.02</v>
      </c>
      <c r="G17" s="60">
        <v>4.45</v>
      </c>
      <c r="H17" s="75" t="s">
        <v>213</v>
      </c>
      <c r="I17" s="75"/>
    </row>
    <row r="18" spans="1:9">
      <c r="A18" s="88">
        <v>46067</v>
      </c>
      <c r="B18" s="70" t="s">
        <v>108</v>
      </c>
      <c r="C18" s="63">
        <v>1.01</v>
      </c>
      <c r="D18" s="63">
        <v>1.74</v>
      </c>
      <c r="E18" s="63">
        <v>3.05</v>
      </c>
      <c r="F18" s="63">
        <v>1.1499999999999999</v>
      </c>
      <c r="G18" s="63">
        <v>4.63</v>
      </c>
      <c r="H18" s="72" t="s">
        <v>214</v>
      </c>
      <c r="I18" s="72"/>
    </row>
    <row r="19" spans="1:9">
      <c r="A19" s="87">
        <v>46097</v>
      </c>
      <c r="B19" s="56" t="s">
        <v>108</v>
      </c>
      <c r="C19" s="60">
        <v>0.89</v>
      </c>
      <c r="D19" s="60">
        <v>1.54</v>
      </c>
      <c r="E19" s="60">
        <v>3.06</v>
      </c>
      <c r="F19" s="60">
        <v>1.07</v>
      </c>
      <c r="G19" s="60">
        <v>4.3600000000000003</v>
      </c>
      <c r="H19" s="75" t="s">
        <v>161</v>
      </c>
      <c r="I19" s="75"/>
    </row>
    <row r="20" spans="1:9">
      <c r="A20" s="88">
        <v>46127</v>
      </c>
      <c r="B20" s="70" t="s">
        <v>108</v>
      </c>
      <c r="C20" s="63">
        <v>1.02</v>
      </c>
      <c r="D20" s="63">
        <v>1.76</v>
      </c>
      <c r="E20" s="63">
        <v>3.11</v>
      </c>
      <c r="F20" s="63">
        <v>0.97</v>
      </c>
      <c r="G20" s="63">
        <v>4.32</v>
      </c>
      <c r="H20" s="72" t="s">
        <v>215</v>
      </c>
      <c r="I20" s="72"/>
    </row>
    <row r="21" spans="1:9">
      <c r="A21" s="87">
        <v>46037</v>
      </c>
      <c r="B21" s="56" t="s">
        <v>43</v>
      </c>
      <c r="C21" s="60">
        <v>1.06</v>
      </c>
      <c r="D21" s="60">
        <v>1.83</v>
      </c>
      <c r="E21" s="60">
        <v>3.12</v>
      </c>
      <c r="F21" s="60">
        <v>1.0900000000000001</v>
      </c>
      <c r="G21" s="60">
        <v>4.63</v>
      </c>
      <c r="H21" s="75" t="s">
        <v>216</v>
      </c>
      <c r="I21" s="75"/>
    </row>
    <row r="22" spans="1:9">
      <c r="A22" s="88">
        <v>46067</v>
      </c>
      <c r="B22" s="70" t="s">
        <v>43</v>
      </c>
      <c r="C22" s="63">
        <v>0.96</v>
      </c>
      <c r="D22" s="63">
        <v>1.65</v>
      </c>
      <c r="E22" s="63">
        <v>3.23</v>
      </c>
      <c r="F22" s="63">
        <v>1.0900000000000001</v>
      </c>
      <c r="G22" s="63">
        <v>4.63</v>
      </c>
      <c r="H22" s="72" t="s">
        <v>217</v>
      </c>
      <c r="I22" s="72"/>
    </row>
    <row r="23" spans="1:9">
      <c r="A23" s="87">
        <v>46097</v>
      </c>
      <c r="B23" s="56" t="s">
        <v>43</v>
      </c>
      <c r="C23" s="60">
        <v>1</v>
      </c>
      <c r="D23" s="60">
        <v>1.72</v>
      </c>
      <c r="E23" s="60">
        <v>3.13</v>
      </c>
      <c r="F23" s="60">
        <v>1.18</v>
      </c>
      <c r="G23" s="60">
        <v>4.5</v>
      </c>
      <c r="H23" s="75" t="s">
        <v>218</v>
      </c>
      <c r="I23" s="75"/>
    </row>
    <row r="24" spans="1:9">
      <c r="A24" s="88">
        <v>46127</v>
      </c>
      <c r="B24" s="70" t="s">
        <v>43</v>
      </c>
      <c r="C24" s="63">
        <v>0.94</v>
      </c>
      <c r="D24" s="63">
        <v>1.62</v>
      </c>
      <c r="E24" s="63">
        <v>2.88</v>
      </c>
      <c r="F24" s="63">
        <v>1.1200000000000001</v>
      </c>
      <c r="G24" s="63">
        <v>4.55</v>
      </c>
      <c r="H24" s="72" t="s">
        <v>219</v>
      </c>
      <c r="I24" s="72"/>
    </row>
    <row r="25" spans="1:9">
      <c r="A25" s="87">
        <v>46037</v>
      </c>
      <c r="B25" s="56" t="s">
        <v>117</v>
      </c>
      <c r="C25" s="60">
        <v>0.91</v>
      </c>
      <c r="D25" s="60">
        <v>1.57</v>
      </c>
      <c r="E25" s="60">
        <v>3.23</v>
      </c>
      <c r="F25" s="60">
        <v>1.05</v>
      </c>
      <c r="G25" s="60">
        <v>4.55</v>
      </c>
      <c r="H25" s="75" t="s">
        <v>201</v>
      </c>
      <c r="I25" s="75"/>
    </row>
    <row r="26" spans="1:9">
      <c r="A26" s="88">
        <v>46067</v>
      </c>
      <c r="B26" s="70" t="s">
        <v>117</v>
      </c>
      <c r="C26" s="63">
        <v>1.01</v>
      </c>
      <c r="D26" s="63">
        <v>1.74</v>
      </c>
      <c r="E26" s="63">
        <v>3.07</v>
      </c>
      <c r="F26" s="63">
        <v>1</v>
      </c>
      <c r="G26" s="63">
        <v>4.6100000000000003</v>
      </c>
      <c r="H26" s="72" t="s">
        <v>202</v>
      </c>
      <c r="I26" s="72"/>
    </row>
    <row r="27" spans="1:9">
      <c r="A27" s="87">
        <v>46097</v>
      </c>
      <c r="B27" s="56" t="s">
        <v>117</v>
      </c>
      <c r="C27" s="60">
        <v>0.97</v>
      </c>
      <c r="D27" s="60">
        <v>1.68</v>
      </c>
      <c r="E27" s="60">
        <v>3</v>
      </c>
      <c r="F27" s="60">
        <v>0.97</v>
      </c>
      <c r="G27" s="60">
        <v>4.51</v>
      </c>
      <c r="H27" s="75" t="s">
        <v>203</v>
      </c>
      <c r="I27" s="75"/>
    </row>
    <row r="28" spans="1:9">
      <c r="A28" s="88">
        <v>46127</v>
      </c>
      <c r="B28" s="70" t="s">
        <v>117</v>
      </c>
      <c r="C28" s="63">
        <v>1.01</v>
      </c>
      <c r="D28" s="63">
        <v>1.74</v>
      </c>
      <c r="E28" s="63">
        <v>2.85</v>
      </c>
      <c r="F28" s="63">
        <v>1.06</v>
      </c>
      <c r="G28" s="63">
        <v>4.42</v>
      </c>
      <c r="H28" s="72" t="s">
        <v>204</v>
      </c>
      <c r="I28" s="72"/>
    </row>
    <row r="29" spans="1:9">
      <c r="A29" s="87">
        <v>46037</v>
      </c>
      <c r="B29" s="56" t="s">
        <v>120</v>
      </c>
      <c r="C29" s="60">
        <v>0.96</v>
      </c>
      <c r="D29" s="60">
        <v>1.65</v>
      </c>
      <c r="E29" s="60">
        <v>3.17</v>
      </c>
      <c r="F29" s="60">
        <v>1.1000000000000001</v>
      </c>
      <c r="G29" s="60">
        <v>4.26</v>
      </c>
      <c r="H29" s="75" t="s">
        <v>205</v>
      </c>
      <c r="I29" s="75"/>
    </row>
    <row r="30" spans="1:9">
      <c r="A30" s="88">
        <v>46067</v>
      </c>
      <c r="B30" s="70" t="s">
        <v>120</v>
      </c>
      <c r="C30" s="63">
        <v>1</v>
      </c>
      <c r="D30" s="63">
        <v>1.73</v>
      </c>
      <c r="E30" s="63">
        <v>3.06</v>
      </c>
      <c r="F30" s="63">
        <v>0.97</v>
      </c>
      <c r="G30" s="63">
        <v>4.29</v>
      </c>
      <c r="H30" s="72" t="s">
        <v>206</v>
      </c>
      <c r="I30" s="72"/>
    </row>
    <row r="31" spans="1:9">
      <c r="A31" s="87">
        <v>46097</v>
      </c>
      <c r="B31" s="56" t="s">
        <v>120</v>
      </c>
      <c r="C31" s="60">
        <v>0.89</v>
      </c>
      <c r="D31" s="60">
        <v>1.53</v>
      </c>
      <c r="E31" s="60">
        <v>2.85</v>
      </c>
      <c r="F31" s="60">
        <v>1.07</v>
      </c>
      <c r="G31" s="60">
        <v>4.53</v>
      </c>
      <c r="H31" s="75" t="s">
        <v>207</v>
      </c>
      <c r="I31" s="75"/>
    </row>
    <row r="32" spans="1:9">
      <c r="A32" s="88">
        <v>46127</v>
      </c>
      <c r="B32" s="70" t="s">
        <v>120</v>
      </c>
      <c r="C32" s="63">
        <v>1.04</v>
      </c>
      <c r="D32" s="63">
        <v>1.8</v>
      </c>
      <c r="E32" s="63">
        <v>3.07</v>
      </c>
      <c r="F32" s="63">
        <v>1.1399999999999999</v>
      </c>
      <c r="G32" s="63">
        <v>4.2300000000000004</v>
      </c>
      <c r="H32" s="72" t="s">
        <v>208</v>
      </c>
      <c r="I32" s="72"/>
    </row>
    <row r="33" spans="1:9">
      <c r="A33" s="87">
        <v>46037</v>
      </c>
      <c r="B33" s="56" t="s">
        <v>123</v>
      </c>
      <c r="C33" s="60">
        <v>0.95</v>
      </c>
      <c r="D33" s="60">
        <v>1.64</v>
      </c>
      <c r="E33" s="60">
        <v>2.88</v>
      </c>
      <c r="F33" s="60">
        <v>1.02</v>
      </c>
      <c r="G33" s="60">
        <v>4.3899999999999997</v>
      </c>
      <c r="H33" s="75" t="s">
        <v>209</v>
      </c>
      <c r="I33" s="75"/>
    </row>
    <row r="34" spans="1:9">
      <c r="A34" s="88">
        <v>46067</v>
      </c>
      <c r="B34" s="70" t="s">
        <v>123</v>
      </c>
      <c r="C34" s="63">
        <v>1</v>
      </c>
      <c r="D34" s="63">
        <v>1.72</v>
      </c>
      <c r="E34" s="63">
        <v>3.07</v>
      </c>
      <c r="F34" s="63">
        <v>1.04</v>
      </c>
      <c r="G34" s="63">
        <v>4.32</v>
      </c>
      <c r="H34" s="72" t="s">
        <v>210</v>
      </c>
      <c r="I34" s="72"/>
    </row>
    <row r="35" spans="1:9">
      <c r="A35" s="87">
        <v>46097</v>
      </c>
      <c r="B35" s="56" t="s">
        <v>123</v>
      </c>
      <c r="C35" s="60">
        <v>0.99</v>
      </c>
      <c r="D35" s="60">
        <v>1.7</v>
      </c>
      <c r="E35" s="60">
        <v>2.93</v>
      </c>
      <c r="F35" s="60">
        <v>0.97</v>
      </c>
      <c r="G35" s="60">
        <v>4.2</v>
      </c>
      <c r="H35" s="75" t="s">
        <v>211</v>
      </c>
      <c r="I35" s="75"/>
    </row>
    <row r="36" spans="1:9">
      <c r="A36" s="88">
        <v>46127</v>
      </c>
      <c r="B36" s="70" t="s">
        <v>123</v>
      </c>
      <c r="C36" s="63">
        <v>1.04</v>
      </c>
      <c r="D36" s="63">
        <v>1.79</v>
      </c>
      <c r="E36" s="63">
        <v>2.79</v>
      </c>
      <c r="F36" s="63">
        <v>1.07</v>
      </c>
      <c r="G36" s="63">
        <v>4.2699999999999996</v>
      </c>
      <c r="H36" s="72" t="s">
        <v>212</v>
      </c>
      <c r="I36" s="72"/>
    </row>
    <row r="37" spans="1:9">
      <c r="A37" s="87">
        <v>46037</v>
      </c>
      <c r="B37" s="56" t="s">
        <v>126</v>
      </c>
      <c r="C37" s="60">
        <v>0.96</v>
      </c>
      <c r="D37" s="60">
        <v>1.65</v>
      </c>
      <c r="E37" s="60">
        <v>2.84</v>
      </c>
      <c r="F37" s="60">
        <v>1.1000000000000001</v>
      </c>
      <c r="G37" s="60">
        <v>4.32</v>
      </c>
      <c r="H37" s="75" t="s">
        <v>213</v>
      </c>
      <c r="I37" s="75"/>
    </row>
    <row r="38" spans="1:9">
      <c r="A38" s="88">
        <v>46067</v>
      </c>
      <c r="B38" s="70" t="s">
        <v>126</v>
      </c>
      <c r="C38" s="63">
        <v>0.91</v>
      </c>
      <c r="D38" s="63">
        <v>1.57</v>
      </c>
      <c r="E38" s="63">
        <v>3.17</v>
      </c>
      <c r="F38" s="63">
        <v>1.07</v>
      </c>
      <c r="G38" s="63">
        <v>4.18</v>
      </c>
      <c r="H38" s="72" t="s">
        <v>214</v>
      </c>
      <c r="I38" s="72"/>
    </row>
    <row r="39" spans="1:9">
      <c r="A39" s="87">
        <v>46097</v>
      </c>
      <c r="B39" s="56" t="s">
        <v>126</v>
      </c>
      <c r="C39" s="60">
        <v>0.93</v>
      </c>
      <c r="D39" s="60">
        <v>1.6</v>
      </c>
      <c r="E39" s="60">
        <v>3.19</v>
      </c>
      <c r="F39" s="60">
        <v>1.04</v>
      </c>
      <c r="G39" s="60">
        <v>4.62</v>
      </c>
      <c r="H39" s="75" t="s">
        <v>161</v>
      </c>
      <c r="I39" s="75"/>
    </row>
    <row r="40" spans="1:9">
      <c r="A40" s="88">
        <v>46127</v>
      </c>
      <c r="B40" s="70" t="s">
        <v>126</v>
      </c>
      <c r="C40" s="63">
        <v>0.92</v>
      </c>
      <c r="D40" s="63">
        <v>1.59</v>
      </c>
      <c r="E40" s="63">
        <v>2.9</v>
      </c>
      <c r="F40" s="63">
        <v>0.96</v>
      </c>
      <c r="G40" s="63">
        <v>4.47</v>
      </c>
      <c r="H40" s="72" t="s">
        <v>215</v>
      </c>
      <c r="I40" s="72"/>
    </row>
    <row r="41" spans="1:9">
      <c r="A41" s="87">
        <v>46037</v>
      </c>
      <c r="B41" s="56" t="s">
        <v>129</v>
      </c>
      <c r="C41" s="60">
        <v>0.99</v>
      </c>
      <c r="D41" s="60">
        <v>1.7</v>
      </c>
      <c r="E41" s="60">
        <v>3.04</v>
      </c>
      <c r="F41" s="60">
        <v>1.1299999999999999</v>
      </c>
      <c r="G41" s="60">
        <v>4.21</v>
      </c>
      <c r="H41" s="75" t="s">
        <v>216</v>
      </c>
      <c r="I41" s="75"/>
    </row>
    <row r="42" spans="1:9">
      <c r="A42" s="88">
        <v>46067</v>
      </c>
      <c r="B42" s="70" t="s">
        <v>129</v>
      </c>
      <c r="C42" s="63">
        <v>0.99</v>
      </c>
      <c r="D42" s="63">
        <v>1.71</v>
      </c>
      <c r="E42" s="63">
        <v>2.85</v>
      </c>
      <c r="F42" s="63">
        <v>0.98</v>
      </c>
      <c r="G42" s="63">
        <v>4.1500000000000004</v>
      </c>
      <c r="H42" s="72" t="s">
        <v>217</v>
      </c>
      <c r="I42" s="72"/>
    </row>
    <row r="43" spans="1:9">
      <c r="A43" s="87">
        <v>46097</v>
      </c>
      <c r="B43" s="56" t="s">
        <v>129</v>
      </c>
      <c r="C43" s="60">
        <v>1.03</v>
      </c>
      <c r="D43" s="60">
        <v>1.77</v>
      </c>
      <c r="E43" s="60">
        <v>2.81</v>
      </c>
      <c r="F43" s="60">
        <v>1.1000000000000001</v>
      </c>
      <c r="G43" s="60">
        <v>4.54</v>
      </c>
      <c r="H43" s="75" t="s">
        <v>218</v>
      </c>
      <c r="I43" s="75"/>
    </row>
    <row r="44" spans="1:9">
      <c r="A44" s="88">
        <v>46127</v>
      </c>
      <c r="B44" s="70" t="s">
        <v>129</v>
      </c>
      <c r="C44" s="63">
        <v>0.89</v>
      </c>
      <c r="D44" s="63">
        <v>1.54</v>
      </c>
      <c r="E44" s="63">
        <v>2.95</v>
      </c>
      <c r="F44" s="63">
        <v>1.1499999999999999</v>
      </c>
      <c r="G44" s="63">
        <v>4.51</v>
      </c>
      <c r="H44" s="72" t="s">
        <v>219</v>
      </c>
      <c r="I44" s="72"/>
    </row>
    <row r="45" spans="1:9">
      <c r="A45" s="87">
        <v>46037</v>
      </c>
      <c r="B45" s="56" t="s">
        <v>132</v>
      </c>
      <c r="C45" s="60">
        <v>0.98</v>
      </c>
      <c r="D45" s="60">
        <v>1.69</v>
      </c>
      <c r="E45" s="60">
        <v>3.03</v>
      </c>
      <c r="F45" s="60">
        <v>1.17</v>
      </c>
      <c r="G45" s="60">
        <v>4.5599999999999996</v>
      </c>
      <c r="H45" s="75" t="s">
        <v>201</v>
      </c>
      <c r="I45" s="75"/>
    </row>
    <row r="46" spans="1:9">
      <c r="A46" s="88">
        <v>46067</v>
      </c>
      <c r="B46" s="70" t="s">
        <v>132</v>
      </c>
      <c r="C46" s="63">
        <v>0.95</v>
      </c>
      <c r="D46" s="63">
        <v>1.64</v>
      </c>
      <c r="E46" s="63">
        <v>2.82</v>
      </c>
      <c r="F46" s="63">
        <v>1</v>
      </c>
      <c r="G46" s="63">
        <v>4.59</v>
      </c>
      <c r="H46" s="72" t="s">
        <v>202</v>
      </c>
      <c r="I46" s="72"/>
    </row>
    <row r="47" spans="1:9">
      <c r="A47" s="87">
        <v>46097</v>
      </c>
      <c r="B47" s="56" t="s">
        <v>132</v>
      </c>
      <c r="C47" s="60">
        <v>1.04</v>
      </c>
      <c r="D47" s="60">
        <v>1.8</v>
      </c>
      <c r="E47" s="60">
        <v>2.84</v>
      </c>
      <c r="F47" s="60">
        <v>1.1000000000000001</v>
      </c>
      <c r="G47" s="60">
        <v>4.17</v>
      </c>
      <c r="H47" s="75" t="s">
        <v>203</v>
      </c>
      <c r="I47" s="75"/>
    </row>
    <row r="48" spans="1:9">
      <c r="A48" s="88">
        <v>46127</v>
      </c>
      <c r="B48" s="70" t="s">
        <v>132</v>
      </c>
      <c r="C48" s="63">
        <v>1.04</v>
      </c>
      <c r="D48" s="63">
        <v>1.8</v>
      </c>
      <c r="E48" s="63">
        <v>3.06</v>
      </c>
      <c r="F48" s="63">
        <v>1.1000000000000001</v>
      </c>
      <c r="G48" s="63">
        <v>4.59</v>
      </c>
      <c r="H48" s="72" t="s">
        <v>204</v>
      </c>
      <c r="I48" s="72"/>
    </row>
    <row r="49" spans="1:9">
      <c r="A49" s="87">
        <v>46037</v>
      </c>
      <c r="B49" s="56" t="s">
        <v>135</v>
      </c>
      <c r="C49" s="60">
        <v>1.03</v>
      </c>
      <c r="D49" s="60">
        <v>1.77</v>
      </c>
      <c r="E49" s="60">
        <v>2.85</v>
      </c>
      <c r="F49" s="60">
        <v>1.04</v>
      </c>
      <c r="G49" s="60">
        <v>4.3</v>
      </c>
      <c r="H49" s="75" t="s">
        <v>205</v>
      </c>
      <c r="I49" s="75"/>
    </row>
    <row r="50" spans="1:9">
      <c r="A50" s="88">
        <v>46067</v>
      </c>
      <c r="B50" s="70" t="s">
        <v>135</v>
      </c>
      <c r="C50" s="63">
        <v>1.06</v>
      </c>
      <c r="D50" s="63">
        <v>1.83</v>
      </c>
      <c r="E50" s="63">
        <v>3.1</v>
      </c>
      <c r="F50" s="63">
        <v>1.17</v>
      </c>
      <c r="G50" s="63">
        <v>4.3600000000000003</v>
      </c>
      <c r="H50" s="72" t="s">
        <v>206</v>
      </c>
      <c r="I50" s="72"/>
    </row>
    <row r="51" spans="1:9">
      <c r="A51" s="87">
        <v>46097</v>
      </c>
      <c r="B51" s="56" t="s">
        <v>135</v>
      </c>
      <c r="C51" s="60">
        <v>0.94</v>
      </c>
      <c r="D51" s="60">
        <v>1.62</v>
      </c>
      <c r="E51" s="60">
        <v>2.99</v>
      </c>
      <c r="F51" s="60">
        <v>0.99</v>
      </c>
      <c r="G51" s="60">
        <v>4.6100000000000003</v>
      </c>
      <c r="H51" s="75" t="s">
        <v>207</v>
      </c>
      <c r="I51" s="75"/>
    </row>
    <row r="52" spans="1:9">
      <c r="A52" s="88">
        <v>46127</v>
      </c>
      <c r="B52" s="70" t="s">
        <v>135</v>
      </c>
      <c r="C52" s="63">
        <v>1.03</v>
      </c>
      <c r="D52" s="63">
        <v>1.78</v>
      </c>
      <c r="E52" s="63">
        <v>2.86</v>
      </c>
      <c r="F52" s="63">
        <v>1.03</v>
      </c>
      <c r="G52" s="63">
        <v>4.22</v>
      </c>
      <c r="H52" s="72" t="s">
        <v>208</v>
      </c>
      <c r="I52" s="72"/>
    </row>
    <row r="53" spans="1:9">
      <c r="A53" s="87">
        <v>46037</v>
      </c>
      <c r="B53" s="56" t="s">
        <v>138</v>
      </c>
      <c r="C53" s="60">
        <v>0.98</v>
      </c>
      <c r="D53" s="60">
        <v>1.69</v>
      </c>
      <c r="E53" s="60">
        <v>3.1</v>
      </c>
      <c r="F53" s="60">
        <v>0.99</v>
      </c>
      <c r="G53" s="60">
        <v>4.3499999999999996</v>
      </c>
      <c r="H53" s="75" t="s">
        <v>209</v>
      </c>
      <c r="I53" s="75"/>
    </row>
    <row r="54" spans="1:9">
      <c r="A54" s="88">
        <v>46067</v>
      </c>
      <c r="B54" s="70" t="s">
        <v>138</v>
      </c>
      <c r="C54" s="63">
        <v>1.01</v>
      </c>
      <c r="D54" s="63">
        <v>1.74</v>
      </c>
      <c r="E54" s="63">
        <v>2.83</v>
      </c>
      <c r="F54" s="63">
        <v>1.02</v>
      </c>
      <c r="G54" s="63">
        <v>4.5199999999999996</v>
      </c>
      <c r="H54" s="72" t="s">
        <v>210</v>
      </c>
      <c r="I54" s="72"/>
    </row>
    <row r="55" spans="1:9">
      <c r="A55" s="87">
        <v>46097</v>
      </c>
      <c r="B55" s="56" t="s">
        <v>138</v>
      </c>
      <c r="C55" s="60">
        <v>0.99</v>
      </c>
      <c r="D55" s="60">
        <v>1.71</v>
      </c>
      <c r="E55" s="60">
        <v>2.91</v>
      </c>
      <c r="F55" s="60">
        <v>1.01</v>
      </c>
      <c r="G55" s="60">
        <v>4.34</v>
      </c>
      <c r="H55" s="75" t="s">
        <v>211</v>
      </c>
      <c r="I55" s="75"/>
    </row>
    <row r="56" spans="1:9">
      <c r="A56" s="88">
        <v>46127</v>
      </c>
      <c r="B56" s="70" t="s">
        <v>138</v>
      </c>
      <c r="C56" s="63">
        <v>0.9</v>
      </c>
      <c r="D56" s="63">
        <v>1.56</v>
      </c>
      <c r="E56" s="63">
        <v>2.8</v>
      </c>
      <c r="F56" s="63">
        <v>1.17</v>
      </c>
      <c r="G56" s="63">
        <v>4.51</v>
      </c>
      <c r="H56" s="72" t="s">
        <v>212</v>
      </c>
      <c r="I56" s="72"/>
    </row>
    <row r="57" spans="1:9">
      <c r="A57" s="87">
        <v>46037</v>
      </c>
      <c r="B57" s="56" t="s">
        <v>141</v>
      </c>
      <c r="C57" s="60">
        <v>0.96</v>
      </c>
      <c r="D57" s="60">
        <v>1.66</v>
      </c>
      <c r="E57" s="60">
        <v>2.91</v>
      </c>
      <c r="F57" s="60">
        <v>1.04</v>
      </c>
      <c r="G57" s="60">
        <v>4.42</v>
      </c>
      <c r="H57" s="75" t="s">
        <v>213</v>
      </c>
      <c r="I57" s="75"/>
    </row>
    <row r="58" spans="1:9">
      <c r="A58" s="88">
        <v>46067</v>
      </c>
      <c r="B58" s="70" t="s">
        <v>141</v>
      </c>
      <c r="C58" s="63">
        <v>0.95</v>
      </c>
      <c r="D58" s="63">
        <v>1.63</v>
      </c>
      <c r="E58" s="63">
        <v>3.16</v>
      </c>
      <c r="F58" s="63">
        <v>0.97</v>
      </c>
      <c r="G58" s="63">
        <v>4.22</v>
      </c>
      <c r="H58" s="72" t="s">
        <v>214</v>
      </c>
      <c r="I58" s="72"/>
    </row>
    <row r="59" spans="1:9">
      <c r="A59" s="87">
        <v>46097</v>
      </c>
      <c r="B59" s="56" t="s">
        <v>141</v>
      </c>
      <c r="C59" s="60">
        <v>1.01</v>
      </c>
      <c r="D59" s="60">
        <v>1.75</v>
      </c>
      <c r="E59" s="60">
        <v>3.04</v>
      </c>
      <c r="F59" s="60">
        <v>1.01</v>
      </c>
      <c r="G59" s="60">
        <v>4.41</v>
      </c>
      <c r="H59" s="75" t="s">
        <v>161</v>
      </c>
      <c r="I59" s="75"/>
    </row>
    <row r="60" spans="1:9">
      <c r="A60" s="88">
        <v>46127</v>
      </c>
      <c r="B60" s="70" t="s">
        <v>141</v>
      </c>
      <c r="C60" s="63">
        <v>0.97</v>
      </c>
      <c r="D60" s="63">
        <v>1.68</v>
      </c>
      <c r="E60" s="63">
        <v>3.01</v>
      </c>
      <c r="F60" s="63">
        <v>1.01</v>
      </c>
      <c r="G60" s="63">
        <v>4.53</v>
      </c>
      <c r="H60" s="72" t="s">
        <v>215</v>
      </c>
      <c r="I60" s="72"/>
    </row>
    <row r="61" spans="1:9">
      <c r="A61" s="87">
        <v>46037</v>
      </c>
      <c r="B61" s="56" t="s">
        <v>144</v>
      </c>
      <c r="C61" s="60">
        <v>0.97</v>
      </c>
      <c r="D61" s="60">
        <v>1.68</v>
      </c>
      <c r="E61" s="60">
        <v>3.19</v>
      </c>
      <c r="F61" s="60">
        <v>1.1499999999999999</v>
      </c>
      <c r="G61" s="60">
        <v>4.18</v>
      </c>
      <c r="H61" s="75" t="s">
        <v>216</v>
      </c>
      <c r="I61" s="75"/>
    </row>
    <row r="62" spans="1:9">
      <c r="A62" s="88">
        <v>46067</v>
      </c>
      <c r="B62" s="70" t="s">
        <v>144</v>
      </c>
      <c r="C62" s="63">
        <v>0.96</v>
      </c>
      <c r="D62" s="63">
        <v>1.65</v>
      </c>
      <c r="E62" s="63">
        <v>3.17</v>
      </c>
      <c r="F62" s="63">
        <v>0.95</v>
      </c>
      <c r="G62" s="63">
        <v>4.25</v>
      </c>
      <c r="H62" s="72" t="s">
        <v>217</v>
      </c>
      <c r="I62" s="72"/>
    </row>
    <row r="63" spans="1:9">
      <c r="A63" s="87">
        <v>46097</v>
      </c>
      <c r="B63" s="56" t="s">
        <v>144</v>
      </c>
      <c r="C63" s="60">
        <v>0.95</v>
      </c>
      <c r="D63" s="60">
        <v>1.64</v>
      </c>
      <c r="E63" s="60">
        <v>2.79</v>
      </c>
      <c r="F63" s="60">
        <v>1.06</v>
      </c>
      <c r="G63" s="60">
        <v>4.32</v>
      </c>
      <c r="H63" s="75" t="s">
        <v>218</v>
      </c>
      <c r="I63" s="75"/>
    </row>
    <row r="64" spans="1:9">
      <c r="A64" s="88">
        <v>46127</v>
      </c>
      <c r="B64" s="70" t="s">
        <v>144</v>
      </c>
      <c r="C64" s="63">
        <v>0.9</v>
      </c>
      <c r="D64" s="63">
        <v>1.56</v>
      </c>
      <c r="E64" s="63">
        <v>3.15</v>
      </c>
      <c r="F64" s="63">
        <v>1</v>
      </c>
      <c r="G64" s="63">
        <v>4.1500000000000004</v>
      </c>
      <c r="H64" s="72" t="s">
        <v>219</v>
      </c>
      <c r="I64" s="72"/>
    </row>
    <row r="65" spans="1:9">
      <c r="A65" s="87"/>
      <c r="B65" s="56"/>
      <c r="C65" s="60"/>
      <c r="D65" s="60"/>
      <c r="E65" s="60"/>
      <c r="F65" s="60"/>
      <c r="G65" s="60"/>
      <c r="H65" s="56"/>
      <c r="I65" s="75"/>
    </row>
    <row r="66" spans="1:9">
      <c r="A66" s="88"/>
      <c r="B66" s="70"/>
      <c r="C66" s="63"/>
      <c r="D66" s="63"/>
      <c r="E66" s="63"/>
      <c r="F66" s="63"/>
      <c r="G66" s="63"/>
      <c r="H66" s="70"/>
      <c r="I66" s="72"/>
    </row>
    <row r="67" spans="1:9">
      <c r="A67" s="87"/>
      <c r="B67" s="56"/>
      <c r="C67" s="60"/>
      <c r="D67" s="60"/>
      <c r="E67" s="60"/>
      <c r="F67" s="60"/>
      <c r="G67" s="60"/>
      <c r="H67" s="56"/>
      <c r="I67" s="75"/>
    </row>
    <row r="68" spans="1:9">
      <c r="A68" s="88"/>
      <c r="B68" s="70"/>
      <c r="C68" s="63"/>
      <c r="D68" s="63"/>
      <c r="E68" s="63"/>
      <c r="F68" s="63"/>
      <c r="G68" s="63"/>
      <c r="H68" s="70"/>
      <c r="I68" s="72"/>
    </row>
    <row r="69" spans="1:9">
      <c r="A69" s="87"/>
      <c r="B69" s="56"/>
      <c r="C69" s="60"/>
      <c r="D69" s="60"/>
      <c r="E69" s="60"/>
      <c r="F69" s="60"/>
      <c r="G69" s="60"/>
      <c r="H69" s="56"/>
      <c r="I69" s="75"/>
    </row>
    <row r="70" spans="1:9">
      <c r="A70" s="88"/>
      <c r="B70" s="70"/>
      <c r="C70" s="63"/>
      <c r="D70" s="63"/>
      <c r="E70" s="63"/>
      <c r="F70" s="63"/>
      <c r="G70" s="63"/>
      <c r="H70" s="70"/>
      <c r="I70" s="72"/>
    </row>
    <row r="71" spans="1:9">
      <c r="A71" s="87"/>
      <c r="B71" s="56"/>
      <c r="C71" s="60"/>
      <c r="D71" s="60"/>
      <c r="E71" s="60"/>
      <c r="F71" s="60"/>
      <c r="G71" s="60"/>
      <c r="H71" s="56"/>
      <c r="I71" s="75"/>
    </row>
    <row r="72" spans="1:9">
      <c r="A72" s="88"/>
      <c r="B72" s="70"/>
      <c r="C72" s="63"/>
      <c r="D72" s="63"/>
      <c r="E72" s="63"/>
      <c r="F72" s="63"/>
      <c r="G72" s="63"/>
      <c r="H72" s="70"/>
      <c r="I72" s="72"/>
    </row>
    <row r="73" spans="1:9">
      <c r="A73" s="87"/>
      <c r="B73" s="56"/>
      <c r="C73" s="60"/>
      <c r="D73" s="60"/>
      <c r="E73" s="60"/>
      <c r="F73" s="60"/>
      <c r="G73" s="60"/>
      <c r="H73" s="56"/>
      <c r="I73" s="75"/>
    </row>
    <row r="74" spans="1:9">
      <c r="A74" s="88"/>
      <c r="B74" s="70"/>
      <c r="C74" s="63"/>
      <c r="D74" s="63"/>
      <c r="E74" s="63"/>
      <c r="F74" s="63"/>
      <c r="G74" s="63"/>
      <c r="H74" s="70"/>
      <c r="I74" s="72"/>
    </row>
    <row r="75" spans="1:9">
      <c r="A75" s="87"/>
      <c r="B75" s="56"/>
      <c r="C75" s="60"/>
      <c r="D75" s="60"/>
      <c r="E75" s="60"/>
      <c r="F75" s="60"/>
      <c r="G75" s="60"/>
      <c r="H75" s="56"/>
      <c r="I75" s="75"/>
    </row>
    <row r="76" spans="1:9">
      <c r="A76" s="88"/>
      <c r="B76" s="70"/>
      <c r="C76" s="63"/>
      <c r="D76" s="63"/>
      <c r="E76" s="63"/>
      <c r="F76" s="63"/>
      <c r="G76" s="63"/>
      <c r="H76" s="70"/>
      <c r="I76" s="72"/>
    </row>
    <row r="77" spans="1:9">
      <c r="A77" s="87"/>
      <c r="B77" s="56"/>
      <c r="C77" s="60"/>
      <c r="D77" s="60"/>
      <c r="E77" s="60"/>
      <c r="F77" s="60"/>
      <c r="G77" s="60"/>
      <c r="H77" s="56"/>
      <c r="I77" s="75"/>
    </row>
    <row r="78" spans="1:9">
      <c r="A78" s="88"/>
      <c r="B78" s="70"/>
      <c r="C78" s="63"/>
      <c r="D78" s="63"/>
      <c r="E78" s="63"/>
      <c r="F78" s="63"/>
      <c r="G78" s="63"/>
      <c r="H78" s="70"/>
      <c r="I78" s="72"/>
    </row>
    <row r="79" spans="1:9">
      <c r="A79" s="87"/>
      <c r="B79" s="56"/>
      <c r="C79" s="60"/>
      <c r="D79" s="60"/>
      <c r="E79" s="60"/>
      <c r="F79" s="60"/>
      <c r="G79" s="60"/>
      <c r="H79" s="56"/>
      <c r="I79" s="75"/>
    </row>
    <row r="80" spans="1:9">
      <c r="A80" s="88"/>
      <c r="B80" s="70"/>
      <c r="C80" s="63"/>
      <c r="D80" s="63"/>
      <c r="E80" s="63"/>
      <c r="F80" s="63"/>
      <c r="G80" s="63"/>
      <c r="H80" s="70"/>
      <c r="I80" s="72"/>
    </row>
    <row r="81" spans="1:9">
      <c r="A81" s="87"/>
      <c r="B81" s="56"/>
      <c r="C81" s="60"/>
      <c r="D81" s="60"/>
      <c r="E81" s="60"/>
      <c r="F81" s="60"/>
      <c r="G81" s="60"/>
      <c r="H81" s="56"/>
      <c r="I81" s="75"/>
    </row>
    <row r="82" spans="1:9">
      <c r="A82" s="88"/>
      <c r="B82" s="70"/>
      <c r="C82" s="63"/>
      <c r="D82" s="63"/>
      <c r="E82" s="63"/>
      <c r="F82" s="63"/>
      <c r="G82" s="63"/>
      <c r="H82" s="70"/>
      <c r="I82" s="72"/>
    </row>
    <row r="83" spans="1:9">
      <c r="A83" s="87"/>
      <c r="B83" s="56"/>
      <c r="C83" s="60"/>
      <c r="D83" s="60"/>
      <c r="E83" s="60"/>
      <c r="F83" s="60"/>
      <c r="G83" s="60"/>
      <c r="H83" s="56"/>
      <c r="I83" s="75"/>
    </row>
    <row r="84" spans="1:9">
      <c r="A84" s="88"/>
      <c r="B84" s="70"/>
      <c r="C84" s="63"/>
      <c r="D84" s="63"/>
      <c r="E84" s="63"/>
      <c r="F84" s="63"/>
      <c r="G84" s="63"/>
      <c r="H84" s="70"/>
      <c r="I84" s="72"/>
    </row>
    <row r="85" spans="1:9">
      <c r="A85" s="87"/>
      <c r="B85" s="56"/>
      <c r="C85" s="60"/>
      <c r="D85" s="60"/>
      <c r="E85" s="60"/>
      <c r="F85" s="60"/>
      <c r="G85" s="60"/>
      <c r="H85" s="56"/>
      <c r="I85" s="75"/>
    </row>
    <row r="86" spans="1:9">
      <c r="A86" s="88"/>
      <c r="B86" s="70"/>
      <c r="C86" s="63"/>
      <c r="D86" s="63"/>
      <c r="E86" s="63"/>
      <c r="F86" s="63"/>
      <c r="G86" s="63"/>
      <c r="H86" s="70"/>
      <c r="I86" s="72"/>
    </row>
    <row r="87" spans="1:9">
      <c r="A87" s="87"/>
      <c r="B87" s="56"/>
      <c r="C87" s="60"/>
      <c r="D87" s="60"/>
      <c r="E87" s="60"/>
      <c r="F87" s="60"/>
      <c r="G87" s="60"/>
      <c r="H87" s="56"/>
      <c r="I87" s="75"/>
    </row>
    <row r="88" spans="1:9">
      <c r="A88" s="88"/>
      <c r="B88" s="70"/>
      <c r="C88" s="63"/>
      <c r="D88" s="63"/>
      <c r="E88" s="63"/>
      <c r="F88" s="63"/>
      <c r="G88" s="63"/>
      <c r="H88" s="70"/>
      <c r="I88" s="72"/>
    </row>
    <row r="89" spans="1:9">
      <c r="A89" s="87"/>
      <c r="B89" s="56"/>
      <c r="C89" s="60"/>
      <c r="D89" s="60"/>
      <c r="E89" s="60"/>
      <c r="F89" s="60"/>
      <c r="G89" s="60"/>
      <c r="H89" s="56"/>
      <c r="I89" s="75"/>
    </row>
    <row r="90" spans="1:9">
      <c r="A90" s="88"/>
      <c r="B90" s="70"/>
      <c r="C90" s="63"/>
      <c r="D90" s="63"/>
      <c r="E90" s="63"/>
      <c r="F90" s="63"/>
      <c r="G90" s="63"/>
      <c r="H90" s="70"/>
      <c r="I90" s="72"/>
    </row>
    <row r="91" spans="1:9">
      <c r="A91" s="87"/>
      <c r="B91" s="56"/>
      <c r="C91" s="60"/>
      <c r="D91" s="60"/>
      <c r="E91" s="60"/>
      <c r="F91" s="60"/>
      <c r="G91" s="60"/>
      <c r="H91" s="56"/>
      <c r="I91" s="75"/>
    </row>
    <row r="92" spans="1:9">
      <c r="A92" s="88"/>
      <c r="B92" s="70"/>
      <c r="C92" s="63"/>
      <c r="D92" s="63"/>
      <c r="E92" s="63"/>
      <c r="F92" s="63"/>
      <c r="G92" s="63"/>
      <c r="H92" s="70"/>
      <c r="I92" s="72"/>
    </row>
    <row r="93" spans="1:9">
      <c r="A93" s="87"/>
      <c r="B93" s="56"/>
      <c r="C93" s="60"/>
      <c r="D93" s="60"/>
      <c r="E93" s="60"/>
      <c r="F93" s="60"/>
      <c r="G93" s="60"/>
      <c r="H93" s="56"/>
      <c r="I93" s="75"/>
    </row>
    <row r="94" spans="1:9">
      <c r="A94" s="88"/>
      <c r="B94" s="70"/>
      <c r="C94" s="63"/>
      <c r="D94" s="63"/>
      <c r="E94" s="63"/>
      <c r="F94" s="63"/>
      <c r="G94" s="63"/>
      <c r="H94" s="70"/>
      <c r="I94" s="72"/>
    </row>
    <row r="95" spans="1:9">
      <c r="A95" s="87"/>
      <c r="B95" s="56"/>
      <c r="C95" s="60"/>
      <c r="D95" s="60"/>
      <c r="E95" s="60"/>
      <c r="F95" s="60"/>
      <c r="G95" s="60"/>
      <c r="H95" s="56"/>
      <c r="I95" s="75"/>
    </row>
    <row r="96" spans="1:9">
      <c r="A96" s="88"/>
      <c r="B96" s="70"/>
      <c r="C96" s="63"/>
      <c r="D96" s="63"/>
      <c r="E96" s="63"/>
      <c r="F96" s="63"/>
      <c r="G96" s="63"/>
      <c r="H96" s="70"/>
      <c r="I96" s="72"/>
    </row>
    <row r="97" spans="1:9">
      <c r="A97" s="87"/>
      <c r="B97" s="56"/>
      <c r="C97" s="60"/>
      <c r="D97" s="60"/>
      <c r="E97" s="60"/>
      <c r="F97" s="60"/>
      <c r="G97" s="60"/>
      <c r="H97" s="56"/>
      <c r="I97" s="75"/>
    </row>
    <row r="98" spans="1:9">
      <c r="A98" s="88"/>
      <c r="B98" s="70"/>
      <c r="C98" s="63"/>
      <c r="D98" s="63"/>
      <c r="E98" s="63"/>
      <c r="F98" s="63"/>
      <c r="G98" s="63"/>
      <c r="H98" s="70"/>
      <c r="I98" s="72"/>
    </row>
    <row r="99" spans="1:9">
      <c r="A99" s="87"/>
      <c r="B99" s="56"/>
      <c r="C99" s="60"/>
      <c r="D99" s="60"/>
      <c r="E99" s="60"/>
      <c r="F99" s="60"/>
      <c r="G99" s="60"/>
      <c r="H99" s="56"/>
      <c r="I99" s="75"/>
    </row>
    <row r="100" spans="1:9">
      <c r="A100" s="88"/>
      <c r="B100" s="70"/>
      <c r="C100" s="63"/>
      <c r="D100" s="63"/>
      <c r="E100" s="63"/>
      <c r="F100" s="63"/>
      <c r="G100" s="63"/>
      <c r="H100" s="70"/>
      <c r="I100" s="72"/>
    </row>
    <row r="101" spans="1:9">
      <c r="A101" s="87"/>
      <c r="B101" s="56"/>
      <c r="C101" s="60"/>
      <c r="D101" s="60"/>
      <c r="E101" s="60"/>
      <c r="F101" s="60"/>
      <c r="G101" s="60"/>
      <c r="H101" s="56"/>
      <c r="I101" s="75"/>
    </row>
    <row r="102" spans="1:9">
      <c r="A102" s="88"/>
      <c r="B102" s="70"/>
      <c r="C102" s="63"/>
      <c r="D102" s="63"/>
      <c r="E102" s="63"/>
      <c r="F102" s="63"/>
      <c r="G102" s="63"/>
      <c r="H102" s="70"/>
      <c r="I102" s="72"/>
    </row>
    <row r="103" spans="1:9">
      <c r="A103" s="87"/>
      <c r="B103" s="56"/>
      <c r="C103" s="60"/>
      <c r="D103" s="60"/>
      <c r="E103" s="60"/>
      <c r="F103" s="60"/>
      <c r="G103" s="60"/>
      <c r="H103" s="56"/>
      <c r="I103" s="75"/>
    </row>
    <row r="104" spans="1:9">
      <c r="A104" s="88"/>
      <c r="B104" s="70"/>
      <c r="C104" s="63"/>
      <c r="D104" s="63"/>
      <c r="E104" s="63"/>
      <c r="F104" s="63"/>
      <c r="G104" s="63"/>
      <c r="H104" s="70"/>
      <c r="I104" s="72"/>
    </row>
    <row r="105" spans="1:9">
      <c r="A105" s="87"/>
      <c r="B105" s="56"/>
      <c r="C105" s="60"/>
      <c r="D105" s="60"/>
      <c r="E105" s="60"/>
      <c r="F105" s="60"/>
      <c r="G105" s="60"/>
      <c r="H105" s="56"/>
      <c r="I105" s="75"/>
    </row>
    <row r="106" spans="1:9">
      <c r="A106" s="88"/>
      <c r="B106" s="70"/>
      <c r="C106" s="63"/>
      <c r="D106" s="63"/>
      <c r="E106" s="63"/>
      <c r="F106" s="63"/>
      <c r="G106" s="63"/>
      <c r="H106" s="70"/>
      <c r="I106" s="72"/>
    </row>
    <row r="107" spans="1:9">
      <c r="A107" s="87"/>
      <c r="B107" s="56"/>
      <c r="C107" s="60"/>
      <c r="D107" s="60"/>
      <c r="E107" s="60"/>
      <c r="F107" s="60"/>
      <c r="G107" s="60"/>
      <c r="H107" s="56"/>
      <c r="I107" s="75"/>
    </row>
    <row r="108" spans="1:9">
      <c r="A108" s="88"/>
      <c r="B108" s="70"/>
      <c r="C108" s="63"/>
      <c r="D108" s="63"/>
      <c r="E108" s="63"/>
      <c r="F108" s="63"/>
      <c r="G108" s="63"/>
      <c r="H108" s="70"/>
      <c r="I108" s="72"/>
    </row>
    <row r="109" spans="1:9">
      <c r="A109" s="87"/>
      <c r="B109" s="56"/>
      <c r="C109" s="60"/>
      <c r="D109" s="60"/>
      <c r="E109" s="60"/>
      <c r="F109" s="60"/>
      <c r="G109" s="60"/>
      <c r="H109" s="56"/>
      <c r="I109" s="75"/>
    </row>
    <row r="110" spans="1:9">
      <c r="A110" s="88"/>
      <c r="B110" s="70"/>
      <c r="C110" s="63"/>
      <c r="D110" s="63"/>
      <c r="E110" s="63"/>
      <c r="F110" s="63"/>
      <c r="G110" s="63"/>
      <c r="H110" s="70"/>
      <c r="I110" s="72"/>
    </row>
    <row r="111" spans="1:9">
      <c r="A111" s="87"/>
      <c r="B111" s="56"/>
      <c r="C111" s="60"/>
      <c r="D111" s="60"/>
      <c r="E111" s="60"/>
      <c r="F111" s="60"/>
      <c r="G111" s="60"/>
      <c r="H111" s="56"/>
      <c r="I111" s="75"/>
    </row>
    <row r="112" spans="1:9">
      <c r="A112" s="88"/>
      <c r="B112" s="70"/>
      <c r="C112" s="63"/>
      <c r="D112" s="63"/>
      <c r="E112" s="63"/>
      <c r="F112" s="63"/>
      <c r="G112" s="63"/>
      <c r="H112" s="70"/>
      <c r="I112" s="72"/>
    </row>
    <row r="113" spans="1:9">
      <c r="A113" s="87"/>
      <c r="B113" s="56"/>
      <c r="C113" s="60"/>
      <c r="D113" s="60"/>
      <c r="E113" s="60"/>
      <c r="F113" s="60"/>
      <c r="G113" s="60"/>
      <c r="H113" s="56"/>
      <c r="I113" s="75"/>
    </row>
    <row r="114" spans="1:9">
      <c r="A114" s="88"/>
      <c r="B114" s="70"/>
      <c r="C114" s="63"/>
      <c r="D114" s="63"/>
      <c r="E114" s="63"/>
      <c r="F114" s="63"/>
      <c r="G114" s="63"/>
      <c r="H114" s="70"/>
      <c r="I114" s="72"/>
    </row>
    <row r="115" spans="1:9">
      <c r="A115" s="87"/>
      <c r="B115" s="56"/>
      <c r="C115" s="60"/>
      <c r="D115" s="60"/>
      <c r="E115" s="60"/>
      <c r="F115" s="60"/>
      <c r="G115" s="60"/>
      <c r="H115" s="56"/>
      <c r="I115" s="75"/>
    </row>
    <row r="116" spans="1:9">
      <c r="A116" s="88"/>
      <c r="B116" s="70"/>
      <c r="C116" s="63"/>
      <c r="D116" s="63"/>
      <c r="E116" s="63"/>
      <c r="F116" s="63"/>
      <c r="G116" s="63"/>
      <c r="H116" s="70"/>
      <c r="I116" s="72"/>
    </row>
    <row r="117" spans="1:9">
      <c r="A117" s="87"/>
      <c r="B117" s="56"/>
      <c r="C117" s="60"/>
      <c r="D117" s="60"/>
      <c r="E117" s="60"/>
      <c r="F117" s="60"/>
      <c r="G117" s="60"/>
      <c r="H117" s="56"/>
      <c r="I117" s="75"/>
    </row>
    <row r="118" spans="1:9">
      <c r="A118" s="88"/>
      <c r="B118" s="70"/>
      <c r="C118" s="63"/>
      <c r="D118" s="63"/>
      <c r="E118" s="63"/>
      <c r="F118" s="63"/>
      <c r="G118" s="63"/>
      <c r="H118" s="70"/>
      <c r="I118" s="72"/>
    </row>
    <row r="119" spans="1:9">
      <c r="A119" s="87"/>
      <c r="B119" s="56"/>
      <c r="C119" s="60"/>
      <c r="D119" s="60"/>
      <c r="E119" s="60"/>
      <c r="F119" s="60"/>
      <c r="G119" s="60"/>
      <c r="H119" s="56"/>
      <c r="I119" s="75"/>
    </row>
    <row r="120" spans="1:9">
      <c r="A120" s="88"/>
      <c r="B120" s="70"/>
      <c r="C120" s="63"/>
      <c r="D120" s="63"/>
      <c r="E120" s="63"/>
      <c r="F120" s="63"/>
      <c r="G120" s="63"/>
      <c r="H120" s="70"/>
      <c r="I120" s="72"/>
    </row>
    <row r="121" spans="1:9">
      <c r="A121" s="87"/>
      <c r="B121" s="56"/>
      <c r="C121" s="60"/>
      <c r="D121" s="60"/>
      <c r="E121" s="60"/>
      <c r="F121" s="60"/>
      <c r="G121" s="60"/>
      <c r="H121" s="56"/>
      <c r="I121" s="75"/>
    </row>
    <row r="122" spans="1:9">
      <c r="A122" s="88"/>
      <c r="B122" s="70"/>
      <c r="C122" s="63"/>
      <c r="D122" s="63"/>
      <c r="E122" s="63"/>
      <c r="F122" s="63"/>
      <c r="G122" s="63"/>
      <c r="H122" s="70"/>
      <c r="I122" s="72"/>
    </row>
    <row r="123" spans="1:9">
      <c r="A123" s="87"/>
      <c r="B123" s="56"/>
      <c r="C123" s="60"/>
      <c r="D123" s="60"/>
      <c r="E123" s="60"/>
      <c r="F123" s="60"/>
      <c r="G123" s="60"/>
      <c r="H123" s="56"/>
      <c r="I123" s="75"/>
    </row>
    <row r="124" spans="1:9">
      <c r="A124" s="88"/>
      <c r="B124" s="70"/>
      <c r="C124" s="63"/>
      <c r="D124" s="63"/>
      <c r="E124" s="63"/>
      <c r="F124" s="63"/>
      <c r="G124" s="63"/>
      <c r="H124" s="70"/>
      <c r="I124" s="72"/>
    </row>
    <row r="125" spans="1:9">
      <c r="A125" s="87"/>
      <c r="B125" s="56"/>
      <c r="C125" s="60"/>
      <c r="D125" s="60"/>
      <c r="E125" s="60"/>
      <c r="F125" s="60"/>
      <c r="G125" s="60"/>
      <c r="H125" s="56"/>
      <c r="I125" s="75"/>
    </row>
    <row r="126" spans="1:9">
      <c r="A126" s="88"/>
      <c r="B126" s="70"/>
      <c r="C126" s="63"/>
      <c r="D126" s="63"/>
      <c r="E126" s="63"/>
      <c r="F126" s="63"/>
      <c r="G126" s="63"/>
      <c r="H126" s="70"/>
      <c r="I126" s="72"/>
    </row>
    <row r="127" spans="1:9">
      <c r="A127" s="87"/>
      <c r="B127" s="56"/>
      <c r="C127" s="60"/>
      <c r="D127" s="60"/>
      <c r="E127" s="60"/>
      <c r="F127" s="60"/>
      <c r="G127" s="60"/>
      <c r="H127" s="56"/>
      <c r="I127" s="75"/>
    </row>
    <row r="128" spans="1:9">
      <c r="A128" s="88"/>
      <c r="B128" s="70"/>
      <c r="C128" s="63"/>
      <c r="D128" s="63"/>
      <c r="E128" s="63"/>
      <c r="F128" s="63"/>
      <c r="G128" s="63"/>
      <c r="H128" s="70"/>
      <c r="I128" s="72"/>
    </row>
    <row r="129" spans="1:9">
      <c r="A129" s="87"/>
      <c r="B129" s="56"/>
      <c r="C129" s="60"/>
      <c r="D129" s="60"/>
      <c r="E129" s="60"/>
      <c r="F129" s="60"/>
      <c r="G129" s="60"/>
      <c r="H129" s="56"/>
      <c r="I129" s="75"/>
    </row>
    <row r="130" spans="1:9">
      <c r="A130" s="88"/>
      <c r="B130" s="70"/>
      <c r="C130" s="63"/>
      <c r="D130" s="63"/>
      <c r="E130" s="63"/>
      <c r="F130" s="63"/>
      <c r="G130" s="63"/>
      <c r="H130" s="70"/>
      <c r="I130" s="72"/>
    </row>
    <row r="131" spans="1:9">
      <c r="A131" s="87"/>
      <c r="B131" s="56"/>
      <c r="C131" s="60"/>
      <c r="D131" s="60"/>
      <c r="E131" s="60"/>
      <c r="F131" s="60"/>
      <c r="G131" s="60"/>
      <c r="H131" s="56"/>
      <c r="I131" s="75"/>
    </row>
    <row r="132" spans="1:9">
      <c r="A132" s="88"/>
      <c r="B132" s="70"/>
      <c r="C132" s="63"/>
      <c r="D132" s="63"/>
      <c r="E132" s="63"/>
      <c r="F132" s="63"/>
      <c r="G132" s="63"/>
      <c r="H132" s="70"/>
      <c r="I132" s="72"/>
    </row>
    <row r="133" spans="1:9">
      <c r="A133" s="87"/>
      <c r="B133" s="56"/>
      <c r="C133" s="60"/>
      <c r="D133" s="60"/>
      <c r="E133" s="60"/>
      <c r="F133" s="60"/>
      <c r="G133" s="60"/>
      <c r="H133" s="56"/>
      <c r="I133" s="75"/>
    </row>
    <row r="134" spans="1:9">
      <c r="A134" s="88"/>
      <c r="B134" s="70"/>
      <c r="C134" s="63"/>
      <c r="D134" s="63"/>
      <c r="E134" s="63"/>
      <c r="F134" s="63"/>
      <c r="G134" s="63"/>
      <c r="H134" s="70"/>
      <c r="I134" s="72"/>
    </row>
    <row r="135" spans="1:9">
      <c r="A135" s="87"/>
      <c r="B135" s="56"/>
      <c r="C135" s="60"/>
      <c r="D135" s="60"/>
      <c r="E135" s="60"/>
      <c r="F135" s="60"/>
      <c r="G135" s="60"/>
      <c r="H135" s="56"/>
      <c r="I135" s="75"/>
    </row>
    <row r="136" spans="1:9">
      <c r="A136" s="88"/>
      <c r="B136" s="70"/>
      <c r="C136" s="63"/>
      <c r="D136" s="63"/>
      <c r="E136" s="63"/>
      <c r="F136" s="63"/>
      <c r="G136" s="63"/>
      <c r="H136" s="70"/>
      <c r="I136" s="72"/>
    </row>
    <row r="137" spans="1:9">
      <c r="A137" s="87"/>
      <c r="B137" s="56"/>
      <c r="C137" s="60"/>
      <c r="D137" s="60"/>
      <c r="E137" s="60"/>
      <c r="F137" s="60"/>
      <c r="G137" s="60"/>
      <c r="H137" s="56"/>
      <c r="I137" s="75"/>
    </row>
    <row r="138" spans="1:9">
      <c r="A138" s="88"/>
      <c r="B138" s="70"/>
      <c r="C138" s="63"/>
      <c r="D138" s="63"/>
      <c r="E138" s="63"/>
      <c r="F138" s="63"/>
      <c r="G138" s="63"/>
      <c r="H138" s="70"/>
      <c r="I138" s="72"/>
    </row>
    <row r="139" spans="1:9">
      <c r="A139" s="87"/>
      <c r="B139" s="56"/>
      <c r="C139" s="60"/>
      <c r="D139" s="60"/>
      <c r="E139" s="60"/>
      <c r="F139" s="60"/>
      <c r="G139" s="60"/>
      <c r="H139" s="56"/>
      <c r="I139" s="75"/>
    </row>
    <row r="140" spans="1:9">
      <c r="A140" s="88"/>
      <c r="B140" s="70"/>
      <c r="C140" s="63"/>
      <c r="D140" s="63"/>
      <c r="E140" s="63"/>
      <c r="F140" s="63"/>
      <c r="G140" s="63"/>
      <c r="H140" s="70"/>
      <c r="I140" s="72"/>
    </row>
    <row r="141" spans="1:9">
      <c r="A141" s="87"/>
      <c r="B141" s="56"/>
      <c r="C141" s="60"/>
      <c r="D141" s="60"/>
      <c r="E141" s="60"/>
      <c r="F141" s="60"/>
      <c r="G141" s="60"/>
      <c r="H141" s="56"/>
      <c r="I141" s="75"/>
    </row>
    <row r="142" spans="1:9">
      <c r="A142" s="88"/>
      <c r="B142" s="70"/>
      <c r="C142" s="63"/>
      <c r="D142" s="63"/>
      <c r="E142" s="63"/>
      <c r="F142" s="63"/>
      <c r="G142" s="63"/>
      <c r="H142" s="70"/>
      <c r="I142" s="72"/>
    </row>
    <row r="143" spans="1:9">
      <c r="A143" s="87"/>
      <c r="B143" s="56"/>
      <c r="C143" s="60"/>
      <c r="D143" s="60"/>
      <c r="E143" s="60"/>
      <c r="F143" s="60"/>
      <c r="G143" s="60"/>
      <c r="H143" s="56"/>
      <c r="I143" s="75"/>
    </row>
    <row r="144" spans="1:9">
      <c r="A144" s="88"/>
      <c r="B144" s="70"/>
      <c r="C144" s="63"/>
      <c r="D144" s="63"/>
      <c r="E144" s="63"/>
      <c r="F144" s="63"/>
      <c r="G144" s="63"/>
      <c r="H144" s="70"/>
      <c r="I144" s="72"/>
    </row>
    <row r="145" spans="1:9">
      <c r="A145" s="87"/>
      <c r="B145" s="56"/>
      <c r="C145" s="60"/>
      <c r="D145" s="60"/>
      <c r="E145" s="60"/>
      <c r="F145" s="60"/>
      <c r="G145" s="60"/>
      <c r="H145" s="56"/>
      <c r="I145" s="75"/>
    </row>
    <row r="146" spans="1:9">
      <c r="A146" s="88"/>
      <c r="B146" s="70"/>
      <c r="C146" s="63"/>
      <c r="D146" s="63"/>
      <c r="E146" s="63"/>
      <c r="F146" s="63"/>
      <c r="G146" s="63"/>
      <c r="H146" s="70"/>
      <c r="I146" s="72"/>
    </row>
    <row r="147" spans="1:9">
      <c r="A147" s="87"/>
      <c r="B147" s="56"/>
      <c r="C147" s="60"/>
      <c r="D147" s="60"/>
      <c r="E147" s="60"/>
      <c r="F147" s="60"/>
      <c r="G147" s="60"/>
      <c r="H147" s="56"/>
      <c r="I147" s="75"/>
    </row>
    <row r="148" spans="1:9">
      <c r="A148" s="88"/>
      <c r="B148" s="70"/>
      <c r="C148" s="63"/>
      <c r="D148" s="63"/>
      <c r="E148" s="63"/>
      <c r="F148" s="63"/>
      <c r="G148" s="63"/>
      <c r="H148" s="70"/>
      <c r="I148" s="72"/>
    </row>
    <row r="149" spans="1:9">
      <c r="A149" s="87"/>
      <c r="B149" s="56"/>
      <c r="C149" s="60"/>
      <c r="D149" s="60"/>
      <c r="E149" s="60"/>
      <c r="F149" s="60"/>
      <c r="G149" s="60"/>
      <c r="H149" s="56"/>
      <c r="I149" s="75"/>
    </row>
    <row r="150" spans="1:9">
      <c r="A150" s="88"/>
      <c r="B150" s="70"/>
      <c r="C150" s="63"/>
      <c r="D150" s="63"/>
      <c r="E150" s="63"/>
      <c r="F150" s="63"/>
      <c r="G150" s="63"/>
      <c r="H150" s="70"/>
      <c r="I150" s="72"/>
    </row>
    <row r="151" spans="1:9">
      <c r="A151" s="87"/>
      <c r="B151" s="56"/>
      <c r="C151" s="60"/>
      <c r="D151" s="60"/>
      <c r="E151" s="60"/>
      <c r="F151" s="60"/>
      <c r="G151" s="60"/>
      <c r="H151" s="56"/>
      <c r="I151" s="75"/>
    </row>
    <row r="152" spans="1:9">
      <c r="A152" s="88"/>
      <c r="B152" s="70"/>
      <c r="C152" s="63"/>
      <c r="D152" s="63"/>
      <c r="E152" s="63"/>
      <c r="F152" s="63"/>
      <c r="G152" s="63"/>
      <c r="H152" s="70"/>
      <c r="I152" s="72"/>
    </row>
    <row r="153" spans="1:9">
      <c r="A153" s="87"/>
      <c r="B153" s="56"/>
      <c r="C153" s="60"/>
      <c r="D153" s="60"/>
      <c r="E153" s="60"/>
      <c r="F153" s="60"/>
      <c r="G153" s="60"/>
      <c r="H153" s="56"/>
      <c r="I153" s="75"/>
    </row>
    <row r="154" spans="1:9">
      <c r="A154" s="88"/>
      <c r="B154" s="70"/>
      <c r="C154" s="63"/>
      <c r="D154" s="63"/>
      <c r="E154" s="63"/>
      <c r="F154" s="63"/>
      <c r="G154" s="63"/>
      <c r="H154" s="70"/>
      <c r="I154" s="72"/>
    </row>
    <row r="155" spans="1:9">
      <c r="A155" s="87"/>
      <c r="B155" s="56"/>
      <c r="C155" s="60"/>
      <c r="D155" s="60"/>
      <c r="E155" s="60"/>
      <c r="F155" s="60"/>
      <c r="G155" s="60"/>
      <c r="H155" s="56"/>
      <c r="I155" s="75"/>
    </row>
    <row r="156" spans="1:9">
      <c r="A156" s="88"/>
      <c r="B156" s="70"/>
      <c r="C156" s="63"/>
      <c r="D156" s="63"/>
      <c r="E156" s="63"/>
      <c r="F156" s="63"/>
      <c r="G156" s="63"/>
      <c r="H156" s="70"/>
      <c r="I156" s="72"/>
    </row>
    <row r="157" spans="1:9">
      <c r="A157" s="87"/>
      <c r="B157" s="56"/>
      <c r="C157" s="60"/>
      <c r="D157" s="60"/>
      <c r="E157" s="60"/>
      <c r="F157" s="60"/>
      <c r="G157" s="60"/>
      <c r="H157" s="56"/>
      <c r="I157" s="75"/>
    </row>
    <row r="158" spans="1:9">
      <c r="A158" s="88"/>
      <c r="B158" s="70"/>
      <c r="C158" s="63"/>
      <c r="D158" s="63"/>
      <c r="E158" s="63"/>
      <c r="F158" s="63"/>
      <c r="G158" s="63"/>
      <c r="H158" s="70"/>
      <c r="I158" s="72"/>
    </row>
    <row r="159" spans="1:9">
      <c r="A159" s="87"/>
      <c r="B159" s="56"/>
      <c r="C159" s="60"/>
      <c r="D159" s="60"/>
      <c r="E159" s="60"/>
      <c r="F159" s="60"/>
      <c r="G159" s="60"/>
      <c r="H159" s="56"/>
      <c r="I159" s="75"/>
    </row>
    <row r="160" spans="1:9">
      <c r="A160" s="88"/>
      <c r="B160" s="70"/>
      <c r="C160" s="63"/>
      <c r="D160" s="63"/>
      <c r="E160" s="63"/>
      <c r="F160" s="63"/>
      <c r="G160" s="63"/>
      <c r="H160" s="70"/>
      <c r="I160" s="72"/>
    </row>
    <row r="161" spans="1:9">
      <c r="A161" s="87"/>
      <c r="B161" s="56"/>
      <c r="C161" s="60"/>
      <c r="D161" s="60"/>
      <c r="E161" s="60"/>
      <c r="F161" s="60"/>
      <c r="G161" s="60"/>
      <c r="H161" s="56"/>
      <c r="I161" s="75"/>
    </row>
    <row r="162" spans="1:9">
      <c r="A162" s="88"/>
      <c r="B162" s="70"/>
      <c r="C162" s="63"/>
      <c r="D162" s="63"/>
      <c r="E162" s="63"/>
      <c r="F162" s="63"/>
      <c r="G162" s="63"/>
      <c r="H162" s="70"/>
      <c r="I162" s="72"/>
    </row>
    <row r="163" spans="1:9">
      <c r="A163" s="87"/>
      <c r="B163" s="56"/>
      <c r="C163" s="60"/>
      <c r="D163" s="60"/>
      <c r="E163" s="60"/>
      <c r="F163" s="60"/>
      <c r="G163" s="60"/>
      <c r="H163" s="56"/>
      <c r="I163" s="75"/>
    </row>
    <row r="164" spans="1:9">
      <c r="A164" s="88"/>
      <c r="B164" s="70"/>
      <c r="C164" s="63"/>
      <c r="D164" s="63"/>
      <c r="E164" s="63"/>
      <c r="F164" s="63"/>
      <c r="G164" s="63"/>
      <c r="H164" s="70"/>
      <c r="I164" s="72"/>
    </row>
    <row r="165" spans="1:9">
      <c r="A165" s="87"/>
      <c r="B165" s="56"/>
      <c r="C165" s="60"/>
      <c r="D165" s="60"/>
      <c r="E165" s="60"/>
      <c r="F165" s="60"/>
      <c r="G165" s="60"/>
      <c r="H165" s="56"/>
      <c r="I165" s="75"/>
    </row>
    <row r="166" spans="1:9">
      <c r="A166" s="88"/>
      <c r="B166" s="70"/>
      <c r="C166" s="63"/>
      <c r="D166" s="63"/>
      <c r="E166" s="63"/>
      <c r="F166" s="63"/>
      <c r="G166" s="63"/>
      <c r="H166" s="70"/>
      <c r="I166" s="72"/>
    </row>
    <row r="167" spans="1:9">
      <c r="A167" s="87"/>
      <c r="B167" s="56"/>
      <c r="C167" s="60"/>
      <c r="D167" s="60"/>
      <c r="E167" s="60"/>
      <c r="F167" s="60"/>
      <c r="G167" s="60"/>
      <c r="H167" s="56"/>
      <c r="I167" s="75"/>
    </row>
    <row r="168" spans="1:9">
      <c r="A168" s="88"/>
      <c r="B168" s="70"/>
      <c r="C168" s="63"/>
      <c r="D168" s="63"/>
      <c r="E168" s="63"/>
      <c r="F168" s="63"/>
      <c r="G168" s="63"/>
      <c r="H168" s="70"/>
      <c r="I168" s="72"/>
    </row>
    <row r="169" spans="1:9">
      <c r="A169" s="87"/>
      <c r="B169" s="56"/>
      <c r="C169" s="60"/>
      <c r="D169" s="60"/>
      <c r="E169" s="60"/>
      <c r="F169" s="60"/>
      <c r="G169" s="60"/>
      <c r="H169" s="56"/>
      <c r="I169" s="75"/>
    </row>
    <row r="170" spans="1:9">
      <c r="A170" s="88"/>
      <c r="B170" s="70"/>
      <c r="C170" s="63"/>
      <c r="D170" s="63"/>
      <c r="E170" s="63"/>
      <c r="F170" s="63"/>
      <c r="G170" s="63"/>
      <c r="H170" s="70"/>
      <c r="I170" s="72"/>
    </row>
    <row r="171" spans="1:9">
      <c r="A171" s="87"/>
      <c r="B171" s="56"/>
      <c r="C171" s="60"/>
      <c r="D171" s="60"/>
      <c r="E171" s="60"/>
      <c r="F171" s="60"/>
      <c r="G171" s="60"/>
      <c r="H171" s="56"/>
      <c r="I171" s="75"/>
    </row>
    <row r="172" spans="1:9">
      <c r="A172" s="88"/>
      <c r="B172" s="70"/>
      <c r="C172" s="63"/>
      <c r="D172" s="63"/>
      <c r="E172" s="63"/>
      <c r="F172" s="63"/>
      <c r="G172" s="63"/>
      <c r="H172" s="70"/>
      <c r="I172" s="72"/>
    </row>
    <row r="173" spans="1:9">
      <c r="A173" s="87"/>
      <c r="B173" s="56"/>
      <c r="C173" s="60"/>
      <c r="D173" s="60"/>
      <c r="E173" s="60"/>
      <c r="F173" s="60"/>
      <c r="G173" s="60"/>
      <c r="H173" s="56"/>
      <c r="I173" s="75"/>
    </row>
    <row r="174" spans="1:9">
      <c r="A174" s="88"/>
      <c r="B174" s="70"/>
      <c r="C174" s="63"/>
      <c r="D174" s="63"/>
      <c r="E174" s="63"/>
      <c r="F174" s="63"/>
      <c r="G174" s="63"/>
      <c r="H174" s="70"/>
      <c r="I174" s="72"/>
    </row>
    <row r="175" spans="1:9">
      <c r="A175" s="87"/>
      <c r="B175" s="56"/>
      <c r="C175" s="60"/>
      <c r="D175" s="60"/>
      <c r="E175" s="60"/>
      <c r="F175" s="60"/>
      <c r="G175" s="60"/>
      <c r="H175" s="56"/>
      <c r="I175" s="75"/>
    </row>
    <row r="176" spans="1:9">
      <c r="A176" s="88"/>
      <c r="B176" s="70"/>
      <c r="C176" s="63"/>
      <c r="D176" s="63"/>
      <c r="E176" s="63"/>
      <c r="F176" s="63"/>
      <c r="G176" s="63"/>
      <c r="H176" s="70"/>
      <c r="I176" s="72"/>
    </row>
    <row r="177" spans="1:9">
      <c r="A177" s="87"/>
      <c r="B177" s="56"/>
      <c r="C177" s="60"/>
      <c r="D177" s="60"/>
      <c r="E177" s="60"/>
      <c r="F177" s="60"/>
      <c r="G177" s="60"/>
      <c r="H177" s="56"/>
      <c r="I177" s="75"/>
    </row>
    <row r="178" spans="1:9">
      <c r="A178" s="88"/>
      <c r="B178" s="70"/>
      <c r="C178" s="63"/>
      <c r="D178" s="63"/>
      <c r="E178" s="63"/>
      <c r="F178" s="63"/>
      <c r="G178" s="63"/>
      <c r="H178" s="70"/>
      <c r="I178" s="72"/>
    </row>
    <row r="179" spans="1:9">
      <c r="A179" s="87"/>
      <c r="B179" s="56"/>
      <c r="C179" s="60"/>
      <c r="D179" s="60"/>
      <c r="E179" s="60"/>
      <c r="F179" s="60"/>
      <c r="G179" s="60"/>
      <c r="H179" s="56"/>
      <c r="I179" s="75"/>
    </row>
    <row r="180" spans="1:9">
      <c r="A180" s="88"/>
      <c r="B180" s="70"/>
      <c r="C180" s="63"/>
      <c r="D180" s="63"/>
      <c r="E180" s="63"/>
      <c r="F180" s="63"/>
      <c r="G180" s="63"/>
      <c r="H180" s="70"/>
      <c r="I180" s="72"/>
    </row>
    <row r="181" spans="1:9">
      <c r="A181" s="87"/>
      <c r="B181" s="56"/>
      <c r="C181" s="60"/>
      <c r="D181" s="60"/>
      <c r="E181" s="60"/>
      <c r="F181" s="60"/>
      <c r="G181" s="60"/>
      <c r="H181" s="56"/>
      <c r="I181" s="75"/>
    </row>
    <row r="182" spans="1:9">
      <c r="A182" s="88"/>
      <c r="B182" s="70"/>
      <c r="C182" s="63"/>
      <c r="D182" s="63"/>
      <c r="E182" s="63"/>
      <c r="F182" s="63"/>
      <c r="G182" s="63"/>
      <c r="H182" s="70"/>
      <c r="I182" s="72"/>
    </row>
    <row r="183" spans="1:9">
      <c r="A183" s="87"/>
      <c r="B183" s="56"/>
      <c r="C183" s="60"/>
      <c r="D183" s="60"/>
      <c r="E183" s="60"/>
      <c r="F183" s="60"/>
      <c r="G183" s="60"/>
      <c r="H183" s="56"/>
      <c r="I183" s="75"/>
    </row>
    <row r="184" spans="1:9">
      <c r="A184" s="88"/>
      <c r="B184" s="70"/>
      <c r="C184" s="63"/>
      <c r="D184" s="63"/>
      <c r="E184" s="63"/>
      <c r="F184" s="63"/>
      <c r="G184" s="63"/>
      <c r="H184" s="70"/>
      <c r="I184" s="72"/>
    </row>
    <row r="185" spans="1:9">
      <c r="A185" s="87"/>
      <c r="B185" s="56"/>
      <c r="C185" s="60"/>
      <c r="D185" s="60"/>
      <c r="E185" s="60"/>
      <c r="F185" s="60"/>
      <c r="G185" s="60"/>
      <c r="H185" s="56"/>
      <c r="I185" s="75"/>
    </row>
    <row r="186" spans="1:9">
      <c r="A186" s="88"/>
      <c r="B186" s="70"/>
      <c r="C186" s="63"/>
      <c r="D186" s="63"/>
      <c r="E186" s="63"/>
      <c r="F186" s="63"/>
      <c r="G186" s="63"/>
      <c r="H186" s="70"/>
      <c r="I186" s="72"/>
    </row>
    <row r="187" spans="1:9">
      <c r="A187" s="87"/>
      <c r="B187" s="56"/>
      <c r="C187" s="60"/>
      <c r="D187" s="60"/>
      <c r="E187" s="60"/>
      <c r="F187" s="60"/>
      <c r="G187" s="60"/>
      <c r="H187" s="56"/>
      <c r="I187" s="75"/>
    </row>
    <row r="188" spans="1:9">
      <c r="A188" s="88"/>
      <c r="B188" s="70"/>
      <c r="C188" s="63"/>
      <c r="D188" s="63"/>
      <c r="E188" s="63"/>
      <c r="F188" s="63"/>
      <c r="G188" s="63"/>
      <c r="H188" s="70"/>
      <c r="I188" s="72"/>
    </row>
    <row r="189" spans="1:9">
      <c r="A189" s="87"/>
      <c r="B189" s="56"/>
      <c r="C189" s="60"/>
      <c r="D189" s="60"/>
      <c r="E189" s="60"/>
      <c r="F189" s="60"/>
      <c r="G189" s="60"/>
      <c r="H189" s="56"/>
      <c r="I189" s="75"/>
    </row>
    <row r="190" spans="1:9">
      <c r="A190" s="88"/>
      <c r="B190" s="70"/>
      <c r="C190" s="63"/>
      <c r="D190" s="63"/>
      <c r="E190" s="63"/>
      <c r="F190" s="63"/>
      <c r="G190" s="63"/>
      <c r="H190" s="70"/>
      <c r="I190" s="72"/>
    </row>
    <row r="191" spans="1:9">
      <c r="A191" s="87"/>
      <c r="B191" s="56"/>
      <c r="C191" s="60"/>
      <c r="D191" s="60"/>
      <c r="E191" s="60"/>
      <c r="F191" s="60"/>
      <c r="G191" s="60"/>
      <c r="H191" s="56"/>
      <c r="I191" s="75"/>
    </row>
    <row r="192" spans="1:9">
      <c r="A192" s="88"/>
      <c r="B192" s="70"/>
      <c r="C192" s="63"/>
      <c r="D192" s="63"/>
      <c r="E192" s="63"/>
      <c r="F192" s="63"/>
      <c r="G192" s="63"/>
      <c r="H192" s="70"/>
      <c r="I192" s="72"/>
    </row>
    <row r="193" spans="1:9">
      <c r="A193" s="87"/>
      <c r="B193" s="56"/>
      <c r="C193" s="60"/>
      <c r="D193" s="60"/>
      <c r="E193" s="60"/>
      <c r="F193" s="60"/>
      <c r="G193" s="60"/>
      <c r="H193" s="56"/>
      <c r="I193" s="75"/>
    </row>
    <row r="194" spans="1:9">
      <c r="A194" s="88"/>
      <c r="B194" s="70"/>
      <c r="C194" s="63"/>
      <c r="D194" s="63"/>
      <c r="E194" s="63"/>
      <c r="F194" s="63"/>
      <c r="G194" s="63"/>
      <c r="H194" s="70"/>
      <c r="I194" s="72"/>
    </row>
    <row r="195" spans="1:9">
      <c r="A195" s="87"/>
      <c r="B195" s="56"/>
      <c r="C195" s="60"/>
      <c r="D195" s="60"/>
      <c r="E195" s="60"/>
      <c r="F195" s="60"/>
      <c r="G195" s="60"/>
      <c r="H195" s="56"/>
      <c r="I195" s="75"/>
    </row>
    <row r="196" spans="1:9">
      <c r="A196" s="88"/>
      <c r="B196" s="70"/>
      <c r="C196" s="63"/>
      <c r="D196" s="63"/>
      <c r="E196" s="63"/>
      <c r="F196" s="63"/>
      <c r="G196" s="63"/>
      <c r="H196" s="70"/>
      <c r="I196" s="72"/>
    </row>
    <row r="197" spans="1:9">
      <c r="A197" s="87"/>
      <c r="B197" s="56"/>
      <c r="C197" s="60"/>
      <c r="D197" s="60"/>
      <c r="E197" s="60"/>
      <c r="F197" s="60"/>
      <c r="G197" s="60"/>
      <c r="H197" s="56"/>
      <c r="I197" s="75"/>
    </row>
    <row r="198" spans="1:9">
      <c r="A198" s="88"/>
      <c r="B198" s="70"/>
      <c r="C198" s="63"/>
      <c r="D198" s="63"/>
      <c r="E198" s="63"/>
      <c r="F198" s="63"/>
      <c r="G198" s="63"/>
      <c r="H198" s="70"/>
      <c r="I198" s="72"/>
    </row>
    <row r="199" spans="1:9">
      <c r="A199" s="87"/>
      <c r="B199" s="56"/>
      <c r="C199" s="60"/>
      <c r="D199" s="60"/>
      <c r="E199" s="60"/>
      <c r="F199" s="60"/>
      <c r="G199" s="60"/>
      <c r="H199" s="56"/>
      <c r="I199" s="75"/>
    </row>
    <row r="200" spans="1:9">
      <c r="A200" s="88"/>
      <c r="B200" s="70"/>
      <c r="C200" s="63"/>
      <c r="D200" s="63"/>
      <c r="E200" s="63"/>
      <c r="F200" s="63"/>
      <c r="G200" s="63"/>
      <c r="H200" s="70"/>
      <c r="I200" s="72"/>
    </row>
    <row r="201" spans="1:9">
      <c r="A201" s="87"/>
      <c r="B201" s="56"/>
      <c r="C201" s="60"/>
      <c r="D201" s="60"/>
      <c r="E201" s="60"/>
      <c r="F201" s="60"/>
      <c r="G201" s="60"/>
      <c r="H201" s="56"/>
      <c r="I201" s="75"/>
    </row>
    <row r="202" spans="1:9">
      <c r="A202" s="88"/>
      <c r="B202" s="70"/>
      <c r="C202" s="63"/>
      <c r="D202" s="63"/>
      <c r="E202" s="63"/>
      <c r="F202" s="63"/>
      <c r="G202" s="63"/>
      <c r="H202" s="70"/>
      <c r="I202" s="72"/>
    </row>
    <row r="203" spans="1:9">
      <c r="A203" s="87"/>
      <c r="B203" s="56"/>
      <c r="C203" s="60"/>
      <c r="D203" s="60"/>
      <c r="E203" s="60"/>
      <c r="F203" s="60"/>
      <c r="G203" s="60"/>
      <c r="H203" s="56"/>
      <c r="I203" s="75"/>
    </row>
    <row r="204" spans="1:9">
      <c r="A204" s="88"/>
      <c r="B204" s="70"/>
      <c r="C204" s="63"/>
      <c r="D204" s="63"/>
      <c r="E204" s="63"/>
      <c r="F204" s="63"/>
      <c r="G204" s="63"/>
      <c r="H204" s="70"/>
      <c r="I204" s="72"/>
    </row>
    <row r="205" spans="1:9">
      <c r="A205" s="87"/>
      <c r="B205" s="56"/>
      <c r="C205" s="60"/>
      <c r="D205" s="60"/>
      <c r="E205" s="60"/>
      <c r="F205" s="60"/>
      <c r="G205" s="60"/>
      <c r="H205" s="56"/>
      <c r="I205" s="75"/>
    </row>
    <row r="206" spans="1:9">
      <c r="A206" s="88"/>
      <c r="B206" s="70"/>
      <c r="C206" s="63"/>
      <c r="D206" s="63"/>
      <c r="E206" s="63"/>
      <c r="F206" s="63"/>
      <c r="G206" s="63"/>
      <c r="H206" s="70"/>
      <c r="I206" s="72"/>
    </row>
    <row r="207" spans="1:9">
      <c r="A207" s="87"/>
      <c r="B207" s="56"/>
      <c r="C207" s="60"/>
      <c r="D207" s="60"/>
      <c r="E207" s="60"/>
      <c r="F207" s="60"/>
      <c r="G207" s="60"/>
      <c r="H207" s="56"/>
      <c r="I207" s="75"/>
    </row>
    <row r="208" spans="1:9">
      <c r="A208" s="88"/>
      <c r="B208" s="70"/>
      <c r="C208" s="63"/>
      <c r="D208" s="63"/>
      <c r="E208" s="63"/>
      <c r="F208" s="63"/>
      <c r="G208" s="63"/>
      <c r="H208" s="70"/>
      <c r="I208" s="72"/>
    </row>
    <row r="209" spans="1:9">
      <c r="A209" s="87"/>
      <c r="B209" s="56"/>
      <c r="C209" s="60"/>
      <c r="D209" s="60"/>
      <c r="E209" s="60"/>
      <c r="F209" s="60"/>
      <c r="G209" s="60"/>
      <c r="H209" s="56"/>
      <c r="I209" s="75"/>
    </row>
    <row r="210" spans="1:9">
      <c r="A210" s="88"/>
      <c r="B210" s="70"/>
      <c r="C210" s="63"/>
      <c r="D210" s="63"/>
      <c r="E210" s="63"/>
      <c r="F210" s="63"/>
      <c r="G210" s="63"/>
      <c r="H210" s="70"/>
      <c r="I210" s="72"/>
    </row>
    <row r="211" spans="1:9">
      <c r="A211" s="87"/>
      <c r="B211" s="56"/>
      <c r="C211" s="60"/>
      <c r="D211" s="60"/>
      <c r="E211" s="60"/>
      <c r="F211" s="60"/>
      <c r="G211" s="60"/>
      <c r="H211" s="56"/>
      <c r="I211" s="75"/>
    </row>
    <row r="212" spans="1:9">
      <c r="A212" s="88"/>
      <c r="B212" s="70"/>
      <c r="C212" s="63"/>
      <c r="D212" s="63"/>
      <c r="E212" s="63"/>
      <c r="F212" s="63"/>
      <c r="G212" s="63"/>
      <c r="H212" s="70"/>
      <c r="I212" s="72"/>
    </row>
    <row r="213" spans="1:9">
      <c r="A213" s="87"/>
      <c r="B213" s="56"/>
      <c r="C213" s="60"/>
      <c r="D213" s="60"/>
      <c r="E213" s="60"/>
      <c r="F213" s="60"/>
      <c r="G213" s="60"/>
      <c r="H213" s="56"/>
      <c r="I213" s="75"/>
    </row>
    <row r="214" spans="1:9">
      <c r="A214" s="88"/>
      <c r="B214" s="70"/>
      <c r="C214" s="63"/>
      <c r="D214" s="63"/>
      <c r="E214" s="63"/>
      <c r="F214" s="63"/>
      <c r="G214" s="63"/>
      <c r="H214" s="70"/>
      <c r="I214" s="72"/>
    </row>
    <row r="215" spans="1:9">
      <c r="A215" s="87"/>
      <c r="B215" s="56"/>
      <c r="C215" s="60"/>
      <c r="D215" s="60"/>
      <c r="E215" s="60"/>
      <c r="F215" s="60"/>
      <c r="G215" s="60"/>
      <c r="H215" s="56"/>
      <c r="I215" s="75"/>
    </row>
    <row r="216" spans="1:9">
      <c r="A216" s="88"/>
      <c r="B216" s="70"/>
      <c r="C216" s="63"/>
      <c r="D216" s="63"/>
      <c r="E216" s="63"/>
      <c r="F216" s="63"/>
      <c r="G216" s="63"/>
      <c r="H216" s="70"/>
      <c r="I216" s="72"/>
    </row>
    <row r="217" spans="1:9">
      <c r="A217" s="87"/>
      <c r="B217" s="56"/>
      <c r="C217" s="60"/>
      <c r="D217" s="60"/>
      <c r="E217" s="60"/>
      <c r="F217" s="60"/>
      <c r="G217" s="60"/>
      <c r="H217" s="56"/>
      <c r="I217" s="75"/>
    </row>
    <row r="218" spans="1:9">
      <c r="A218" s="88"/>
      <c r="B218" s="70"/>
      <c r="C218" s="63"/>
      <c r="D218" s="63"/>
      <c r="E218" s="63"/>
      <c r="F218" s="63"/>
      <c r="G218" s="63"/>
      <c r="H218" s="70"/>
      <c r="I218" s="72"/>
    </row>
    <row r="219" spans="1:9">
      <c r="A219" s="87"/>
      <c r="B219" s="56"/>
      <c r="C219" s="60"/>
      <c r="D219" s="60"/>
      <c r="E219" s="60"/>
      <c r="F219" s="60"/>
      <c r="G219" s="60"/>
      <c r="H219" s="56"/>
      <c r="I219" s="75"/>
    </row>
    <row r="220" spans="1:9">
      <c r="A220" s="88"/>
      <c r="B220" s="70"/>
      <c r="C220" s="63"/>
      <c r="D220" s="63"/>
      <c r="E220" s="63"/>
      <c r="F220" s="63"/>
      <c r="G220" s="63"/>
      <c r="H220" s="70"/>
      <c r="I220" s="72"/>
    </row>
    <row r="221" spans="1:9">
      <c r="A221" s="87"/>
      <c r="B221" s="56"/>
      <c r="C221" s="60"/>
      <c r="D221" s="60"/>
      <c r="E221" s="60"/>
      <c r="F221" s="60"/>
      <c r="G221" s="60"/>
      <c r="H221" s="56"/>
      <c r="I221" s="75"/>
    </row>
    <row r="222" spans="1:9">
      <c r="A222" s="88"/>
      <c r="B222" s="70"/>
      <c r="C222" s="63"/>
      <c r="D222" s="63"/>
      <c r="E222" s="63"/>
      <c r="F222" s="63"/>
      <c r="G222" s="63"/>
      <c r="H222" s="70"/>
      <c r="I222" s="72"/>
    </row>
    <row r="223" spans="1:9">
      <c r="A223" s="87"/>
      <c r="B223" s="56"/>
      <c r="C223" s="60"/>
      <c r="D223" s="60"/>
      <c r="E223" s="60"/>
      <c r="F223" s="60"/>
      <c r="G223" s="60"/>
      <c r="H223" s="56"/>
      <c r="I223" s="75"/>
    </row>
    <row r="224" spans="1:9">
      <c r="A224" s="88"/>
      <c r="B224" s="70"/>
      <c r="C224" s="63"/>
      <c r="D224" s="63"/>
      <c r="E224" s="63"/>
      <c r="F224" s="63"/>
      <c r="G224" s="63"/>
      <c r="H224" s="70"/>
      <c r="I224" s="72"/>
    </row>
    <row r="225" spans="1:9">
      <c r="A225" s="87"/>
      <c r="B225" s="56"/>
      <c r="C225" s="60"/>
      <c r="D225" s="60"/>
      <c r="E225" s="60"/>
      <c r="F225" s="60"/>
      <c r="G225" s="60"/>
      <c r="H225" s="56"/>
      <c r="I225" s="75"/>
    </row>
    <row r="226" spans="1:9">
      <c r="A226" s="88"/>
      <c r="B226" s="70"/>
      <c r="C226" s="63"/>
      <c r="D226" s="63"/>
      <c r="E226" s="63"/>
      <c r="F226" s="63"/>
      <c r="G226" s="63"/>
      <c r="H226" s="70"/>
      <c r="I226" s="72"/>
    </row>
    <row r="227" spans="1:9">
      <c r="A227" s="87"/>
      <c r="B227" s="56"/>
      <c r="C227" s="60"/>
      <c r="D227" s="60"/>
      <c r="E227" s="60"/>
      <c r="F227" s="60"/>
      <c r="G227" s="60"/>
      <c r="H227" s="56"/>
      <c r="I227" s="75"/>
    </row>
    <row r="228" spans="1:9">
      <c r="A228" s="88"/>
      <c r="B228" s="70"/>
      <c r="C228" s="63"/>
      <c r="D228" s="63"/>
      <c r="E228" s="63"/>
      <c r="F228" s="63"/>
      <c r="G228" s="63"/>
      <c r="H228" s="70"/>
      <c r="I228" s="72"/>
    </row>
    <row r="229" spans="1:9">
      <c r="A229" s="87"/>
      <c r="B229" s="56"/>
      <c r="C229" s="60"/>
      <c r="D229" s="60"/>
      <c r="E229" s="60"/>
      <c r="F229" s="60"/>
      <c r="G229" s="60"/>
      <c r="H229" s="56"/>
      <c r="I229" s="75"/>
    </row>
    <row r="230" spans="1:9">
      <c r="A230" s="88"/>
      <c r="B230" s="70"/>
      <c r="C230" s="63"/>
      <c r="D230" s="63"/>
      <c r="E230" s="63"/>
      <c r="F230" s="63"/>
      <c r="G230" s="63"/>
      <c r="H230" s="70"/>
      <c r="I230" s="72"/>
    </row>
    <row r="231" spans="1:9">
      <c r="A231" s="87"/>
      <c r="B231" s="56"/>
      <c r="C231" s="60"/>
      <c r="D231" s="60"/>
      <c r="E231" s="60"/>
      <c r="F231" s="60"/>
      <c r="G231" s="60"/>
      <c r="H231" s="56"/>
      <c r="I231" s="75"/>
    </row>
    <row r="232" spans="1:9">
      <c r="A232" s="88"/>
      <c r="B232" s="70"/>
      <c r="C232" s="63"/>
      <c r="D232" s="63"/>
      <c r="E232" s="63"/>
      <c r="F232" s="63"/>
      <c r="G232" s="63"/>
      <c r="H232" s="70"/>
      <c r="I232" s="72"/>
    </row>
    <row r="233" spans="1:9">
      <c r="A233" s="87"/>
      <c r="B233" s="56"/>
      <c r="C233" s="60"/>
      <c r="D233" s="60"/>
      <c r="E233" s="60"/>
      <c r="F233" s="60"/>
      <c r="G233" s="60"/>
      <c r="H233" s="56"/>
      <c r="I233" s="75"/>
    </row>
    <row r="234" spans="1:9">
      <c r="A234" s="88"/>
      <c r="B234" s="70"/>
      <c r="C234" s="63"/>
      <c r="D234" s="63"/>
      <c r="E234" s="63"/>
      <c r="F234" s="63"/>
      <c r="G234" s="63"/>
      <c r="H234" s="70"/>
      <c r="I234" s="72"/>
    </row>
    <row r="235" spans="1:9">
      <c r="A235" s="87"/>
      <c r="B235" s="56"/>
      <c r="C235" s="60"/>
      <c r="D235" s="60"/>
      <c r="E235" s="60"/>
      <c r="F235" s="60"/>
      <c r="G235" s="60"/>
      <c r="H235" s="56"/>
      <c r="I235" s="75"/>
    </row>
    <row r="236" spans="1:9">
      <c r="A236" s="88"/>
      <c r="B236" s="70"/>
      <c r="C236" s="63"/>
      <c r="D236" s="63"/>
      <c r="E236" s="63"/>
      <c r="F236" s="63"/>
      <c r="G236" s="63"/>
      <c r="H236" s="70"/>
      <c r="I236" s="72"/>
    </row>
    <row r="237" spans="1:9">
      <c r="A237" s="87"/>
      <c r="B237" s="56"/>
      <c r="C237" s="60"/>
      <c r="D237" s="60"/>
      <c r="E237" s="60"/>
      <c r="F237" s="60"/>
      <c r="G237" s="60"/>
      <c r="H237" s="56"/>
      <c r="I237" s="75"/>
    </row>
    <row r="238" spans="1:9">
      <c r="A238" s="88"/>
      <c r="B238" s="70"/>
      <c r="C238" s="63"/>
      <c r="D238" s="63"/>
      <c r="E238" s="63"/>
      <c r="F238" s="63"/>
      <c r="G238" s="63"/>
      <c r="H238" s="70"/>
      <c r="I238" s="72"/>
    </row>
    <row r="239" spans="1:9">
      <c r="A239" s="87"/>
      <c r="B239" s="56"/>
      <c r="C239" s="60"/>
      <c r="D239" s="60"/>
      <c r="E239" s="60"/>
      <c r="F239" s="60"/>
      <c r="G239" s="60"/>
      <c r="H239" s="56"/>
      <c r="I239" s="75"/>
    </row>
    <row r="240" spans="1:9">
      <c r="A240" s="88"/>
      <c r="B240" s="70"/>
      <c r="C240" s="63"/>
      <c r="D240" s="63"/>
      <c r="E240" s="63"/>
      <c r="F240" s="63"/>
      <c r="G240" s="63"/>
      <c r="H240" s="70"/>
      <c r="I240" s="72"/>
    </row>
    <row r="241" spans="1:9">
      <c r="A241" s="87"/>
      <c r="B241" s="56"/>
      <c r="C241" s="60"/>
      <c r="D241" s="60"/>
      <c r="E241" s="60"/>
      <c r="F241" s="60"/>
      <c r="G241" s="60"/>
      <c r="H241" s="56"/>
      <c r="I241" s="75"/>
    </row>
    <row r="242" spans="1:9">
      <c r="A242" s="88"/>
      <c r="B242" s="70"/>
      <c r="C242" s="63"/>
      <c r="D242" s="63"/>
      <c r="E242" s="63"/>
      <c r="F242" s="63"/>
      <c r="G242" s="63"/>
      <c r="H242" s="70"/>
      <c r="I242" s="72"/>
    </row>
    <row r="243" spans="1:9">
      <c r="A243" s="87"/>
      <c r="B243" s="56"/>
      <c r="C243" s="60"/>
      <c r="D243" s="60"/>
      <c r="E243" s="60"/>
      <c r="F243" s="60"/>
      <c r="G243" s="60"/>
      <c r="H243" s="56"/>
      <c r="I243" s="75"/>
    </row>
    <row r="244" spans="1:9">
      <c r="A244" s="88"/>
      <c r="B244" s="70"/>
      <c r="C244" s="63"/>
      <c r="D244" s="63"/>
      <c r="E244" s="63"/>
      <c r="F244" s="63"/>
      <c r="G244" s="63"/>
      <c r="H244" s="70"/>
      <c r="I244" s="72"/>
    </row>
    <row r="245" spans="1:9">
      <c r="A245" s="87"/>
      <c r="B245" s="56"/>
      <c r="C245" s="60"/>
      <c r="D245" s="60"/>
      <c r="E245" s="60"/>
      <c r="F245" s="60"/>
      <c r="G245" s="60"/>
      <c r="H245" s="56"/>
      <c r="I245" s="75"/>
    </row>
    <row r="246" spans="1:9">
      <c r="A246" s="88"/>
      <c r="B246" s="70"/>
      <c r="C246" s="63"/>
      <c r="D246" s="63"/>
      <c r="E246" s="63"/>
      <c r="F246" s="63"/>
      <c r="G246" s="63"/>
      <c r="H246" s="70"/>
      <c r="I246" s="72"/>
    </row>
    <row r="247" spans="1:9">
      <c r="A247" s="87"/>
      <c r="B247" s="56"/>
      <c r="C247" s="60"/>
      <c r="D247" s="60"/>
      <c r="E247" s="60"/>
      <c r="F247" s="60"/>
      <c r="G247" s="60"/>
      <c r="H247" s="56"/>
      <c r="I247" s="75"/>
    </row>
    <row r="248" spans="1:9">
      <c r="A248" s="88"/>
      <c r="B248" s="70"/>
      <c r="C248" s="63"/>
      <c r="D248" s="63"/>
      <c r="E248" s="63"/>
      <c r="F248" s="63"/>
      <c r="G248" s="63"/>
      <c r="H248" s="70"/>
      <c r="I248" s="72"/>
    </row>
    <row r="249" spans="1:9">
      <c r="A249" s="87"/>
      <c r="B249" s="56"/>
      <c r="C249" s="60"/>
      <c r="D249" s="60"/>
      <c r="E249" s="60"/>
      <c r="F249" s="60"/>
      <c r="G249" s="60"/>
      <c r="H249" s="56"/>
      <c r="I249" s="75"/>
    </row>
    <row r="250" spans="1:9">
      <c r="A250" s="88"/>
      <c r="B250" s="70"/>
      <c r="C250" s="63"/>
      <c r="D250" s="63"/>
      <c r="E250" s="63"/>
      <c r="F250" s="63"/>
      <c r="G250" s="63"/>
      <c r="H250" s="70"/>
      <c r="I250" s="72"/>
    </row>
    <row r="251" spans="1:9">
      <c r="A251" s="87"/>
      <c r="B251" s="56"/>
      <c r="C251" s="60"/>
      <c r="D251" s="60"/>
      <c r="E251" s="60"/>
      <c r="F251" s="60"/>
      <c r="G251" s="60"/>
      <c r="H251" s="56"/>
      <c r="I251" s="75"/>
    </row>
    <row r="252" spans="1:9">
      <c r="A252" s="88"/>
      <c r="B252" s="70"/>
      <c r="C252" s="63"/>
      <c r="D252" s="63"/>
      <c r="E252" s="63"/>
      <c r="F252" s="63"/>
      <c r="G252" s="63"/>
      <c r="H252" s="70"/>
      <c r="I252" s="72"/>
    </row>
    <row r="253" spans="1:9">
      <c r="A253" s="87"/>
      <c r="B253" s="56"/>
      <c r="C253" s="60"/>
      <c r="D253" s="60"/>
      <c r="E253" s="60"/>
      <c r="F253" s="60"/>
      <c r="G253" s="60"/>
      <c r="H253" s="56"/>
      <c r="I253" s="75"/>
    </row>
    <row r="254" spans="1:9">
      <c r="A254" s="88"/>
      <c r="B254" s="70"/>
      <c r="C254" s="63"/>
      <c r="D254" s="63"/>
      <c r="E254" s="63"/>
      <c r="F254" s="63"/>
      <c r="G254" s="63"/>
      <c r="H254" s="70"/>
      <c r="I254" s="72"/>
    </row>
    <row r="255" spans="1:9">
      <c r="A255" s="87"/>
      <c r="B255" s="56"/>
      <c r="C255" s="60"/>
      <c r="D255" s="60"/>
      <c r="E255" s="60"/>
      <c r="F255" s="60"/>
      <c r="G255" s="60"/>
      <c r="H255" s="56"/>
      <c r="I255" s="75"/>
    </row>
    <row r="256" spans="1:9">
      <c r="A256" s="88"/>
      <c r="B256" s="70"/>
      <c r="C256" s="63"/>
      <c r="D256" s="63"/>
      <c r="E256" s="63"/>
      <c r="F256" s="63"/>
      <c r="G256" s="63"/>
      <c r="H256" s="70"/>
      <c r="I256" s="72"/>
    </row>
    <row r="257" spans="1:9">
      <c r="A257" s="87"/>
      <c r="B257" s="56"/>
      <c r="C257" s="60"/>
      <c r="D257" s="60"/>
      <c r="E257" s="60"/>
      <c r="F257" s="60"/>
      <c r="G257" s="60"/>
      <c r="H257" s="56"/>
      <c r="I257" s="75"/>
    </row>
    <row r="258" spans="1:9">
      <c r="A258" s="88"/>
      <c r="B258" s="70"/>
      <c r="C258" s="63"/>
      <c r="D258" s="63"/>
      <c r="E258" s="63"/>
      <c r="F258" s="63"/>
      <c r="G258" s="63"/>
      <c r="H258" s="70"/>
      <c r="I258" s="72"/>
    </row>
    <row r="259" spans="1:9">
      <c r="A259" s="87"/>
      <c r="B259" s="56"/>
      <c r="C259" s="60"/>
      <c r="D259" s="60"/>
      <c r="E259" s="60"/>
      <c r="F259" s="60"/>
      <c r="G259" s="60"/>
      <c r="H259" s="56"/>
      <c r="I259" s="75"/>
    </row>
    <row r="260" spans="1:9">
      <c r="A260" s="88"/>
      <c r="B260" s="70"/>
      <c r="C260" s="63"/>
      <c r="D260" s="63"/>
      <c r="E260" s="63"/>
      <c r="F260" s="63"/>
      <c r="G260" s="63"/>
      <c r="H260" s="70"/>
      <c r="I260" s="72"/>
    </row>
    <row r="261" spans="1:9">
      <c r="A261" s="87"/>
      <c r="B261" s="56"/>
      <c r="C261" s="60"/>
      <c r="D261" s="60"/>
      <c r="E261" s="60"/>
      <c r="F261" s="60"/>
      <c r="G261" s="60"/>
      <c r="H261" s="56"/>
      <c r="I261" s="75"/>
    </row>
    <row r="262" spans="1:9">
      <c r="A262" s="88"/>
      <c r="B262" s="70"/>
      <c r="C262" s="63"/>
      <c r="D262" s="63"/>
      <c r="E262" s="63"/>
      <c r="F262" s="63"/>
      <c r="G262" s="63"/>
      <c r="H262" s="70"/>
      <c r="I262" s="72"/>
    </row>
    <row r="263" spans="1:9">
      <c r="A263" s="87"/>
      <c r="B263" s="56"/>
      <c r="C263" s="60"/>
      <c r="D263" s="60"/>
      <c r="E263" s="60"/>
      <c r="F263" s="60"/>
      <c r="G263" s="60"/>
      <c r="H263" s="56"/>
      <c r="I263" s="75"/>
    </row>
    <row r="264" spans="1:9">
      <c r="A264" s="88"/>
      <c r="B264" s="70"/>
      <c r="C264" s="63"/>
      <c r="D264" s="63"/>
      <c r="E264" s="63"/>
      <c r="F264" s="63"/>
      <c r="G264" s="63"/>
      <c r="H264" s="70"/>
      <c r="I264" s="72"/>
    </row>
    <row r="265" spans="1:9">
      <c r="A265" s="87"/>
      <c r="B265" s="56"/>
      <c r="C265" s="60"/>
      <c r="D265" s="60"/>
      <c r="E265" s="60"/>
      <c r="F265" s="60"/>
      <c r="G265" s="60"/>
      <c r="H265" s="56"/>
      <c r="I265" s="75"/>
    </row>
    <row r="266" spans="1:9">
      <c r="A266" s="88"/>
      <c r="B266" s="70"/>
      <c r="C266" s="63"/>
      <c r="D266" s="63"/>
      <c r="E266" s="63"/>
      <c r="F266" s="63"/>
      <c r="G266" s="63"/>
      <c r="H266" s="70"/>
      <c r="I266" s="72"/>
    </row>
    <row r="267" spans="1:9">
      <c r="A267" s="87"/>
      <c r="B267" s="56"/>
      <c r="C267" s="60"/>
      <c r="D267" s="60"/>
      <c r="E267" s="60"/>
      <c r="F267" s="60"/>
      <c r="G267" s="60"/>
      <c r="H267" s="56"/>
      <c r="I267" s="75"/>
    </row>
    <row r="268" spans="1:9">
      <c r="A268" s="88"/>
      <c r="B268" s="70"/>
      <c r="C268" s="63"/>
      <c r="D268" s="63"/>
      <c r="E268" s="63"/>
      <c r="F268" s="63"/>
      <c r="G268" s="63"/>
      <c r="H268" s="70"/>
      <c r="I268" s="72"/>
    </row>
    <row r="269" spans="1:9">
      <c r="A269" s="87"/>
      <c r="B269" s="56"/>
      <c r="C269" s="60"/>
      <c r="D269" s="60"/>
      <c r="E269" s="60"/>
      <c r="F269" s="60"/>
      <c r="G269" s="60"/>
      <c r="H269" s="56"/>
      <c r="I269" s="75"/>
    </row>
    <row r="270" spans="1:9">
      <c r="A270" s="88"/>
      <c r="B270" s="70"/>
      <c r="C270" s="63"/>
      <c r="D270" s="63"/>
      <c r="E270" s="63"/>
      <c r="F270" s="63"/>
      <c r="G270" s="63"/>
      <c r="H270" s="70"/>
      <c r="I270" s="72"/>
    </row>
    <row r="271" spans="1:9">
      <c r="A271" s="87"/>
      <c r="B271" s="56"/>
      <c r="C271" s="60"/>
      <c r="D271" s="60"/>
      <c r="E271" s="60"/>
      <c r="F271" s="60"/>
      <c r="G271" s="60"/>
      <c r="H271" s="56"/>
      <c r="I271" s="75"/>
    </row>
    <row r="272" spans="1:9">
      <c r="A272" s="88"/>
      <c r="B272" s="70"/>
      <c r="C272" s="63"/>
      <c r="D272" s="63"/>
      <c r="E272" s="63"/>
      <c r="F272" s="63"/>
      <c r="G272" s="63"/>
      <c r="H272" s="70"/>
      <c r="I272" s="72"/>
    </row>
    <row r="273" spans="1:9">
      <c r="A273" s="87"/>
      <c r="B273" s="56"/>
      <c r="C273" s="60"/>
      <c r="D273" s="60"/>
      <c r="E273" s="60"/>
      <c r="F273" s="60"/>
      <c r="G273" s="60"/>
      <c r="H273" s="56"/>
      <c r="I273" s="75"/>
    </row>
    <row r="274" spans="1:9">
      <c r="A274" s="88"/>
      <c r="B274" s="70"/>
      <c r="C274" s="63"/>
      <c r="D274" s="63"/>
      <c r="E274" s="63"/>
      <c r="F274" s="63"/>
      <c r="G274" s="63"/>
      <c r="H274" s="70"/>
      <c r="I274" s="72"/>
    </row>
    <row r="275" spans="1:9">
      <c r="A275" s="87"/>
      <c r="B275" s="56"/>
      <c r="C275" s="60"/>
      <c r="D275" s="60"/>
      <c r="E275" s="60"/>
      <c r="F275" s="60"/>
      <c r="G275" s="60"/>
      <c r="H275" s="56"/>
      <c r="I275" s="75"/>
    </row>
    <row r="276" spans="1:9">
      <c r="A276" s="88"/>
      <c r="B276" s="70"/>
      <c r="C276" s="63"/>
      <c r="D276" s="63"/>
      <c r="E276" s="63"/>
      <c r="F276" s="63"/>
      <c r="G276" s="63"/>
      <c r="H276" s="70"/>
      <c r="I276" s="72"/>
    </row>
    <row r="277" spans="1:9">
      <c r="A277" s="87"/>
      <c r="B277" s="56"/>
      <c r="C277" s="60"/>
      <c r="D277" s="60"/>
      <c r="E277" s="60"/>
      <c r="F277" s="60"/>
      <c r="G277" s="60"/>
      <c r="H277" s="56"/>
      <c r="I277" s="75"/>
    </row>
    <row r="278" spans="1:9">
      <c r="A278" s="88"/>
      <c r="B278" s="70"/>
      <c r="C278" s="63"/>
      <c r="D278" s="63"/>
      <c r="E278" s="63"/>
      <c r="F278" s="63"/>
      <c r="G278" s="63"/>
      <c r="H278" s="70"/>
      <c r="I278" s="72"/>
    </row>
    <row r="279" spans="1:9">
      <c r="A279" s="87"/>
      <c r="B279" s="56"/>
      <c r="C279" s="60"/>
      <c r="D279" s="60"/>
      <c r="E279" s="60"/>
      <c r="F279" s="60"/>
      <c r="G279" s="60"/>
      <c r="H279" s="56"/>
      <c r="I279" s="75"/>
    </row>
    <row r="280" spans="1:9">
      <c r="A280" s="88"/>
      <c r="B280" s="70"/>
      <c r="C280" s="63"/>
      <c r="D280" s="63"/>
      <c r="E280" s="63"/>
      <c r="F280" s="63"/>
      <c r="G280" s="63"/>
      <c r="H280" s="70"/>
      <c r="I280" s="72"/>
    </row>
    <row r="281" spans="1:9">
      <c r="A281" s="87"/>
      <c r="B281" s="56"/>
      <c r="C281" s="60"/>
      <c r="D281" s="60"/>
      <c r="E281" s="60"/>
      <c r="F281" s="60"/>
      <c r="G281" s="60"/>
      <c r="H281" s="56"/>
      <c r="I281" s="75"/>
    </row>
    <row r="282" spans="1:9">
      <c r="A282" s="88"/>
      <c r="B282" s="70"/>
      <c r="C282" s="63"/>
      <c r="D282" s="63"/>
      <c r="E282" s="63"/>
      <c r="F282" s="63"/>
      <c r="G282" s="63"/>
      <c r="H282" s="70"/>
      <c r="I282" s="72"/>
    </row>
    <row r="283" spans="1:9">
      <c r="A283" s="87"/>
      <c r="B283" s="56"/>
      <c r="C283" s="60"/>
      <c r="D283" s="60"/>
      <c r="E283" s="60"/>
      <c r="F283" s="60"/>
      <c r="G283" s="60"/>
      <c r="H283" s="56"/>
      <c r="I283" s="75"/>
    </row>
    <row r="284" spans="1:9">
      <c r="A284" s="88"/>
      <c r="B284" s="70"/>
      <c r="C284" s="63"/>
      <c r="D284" s="63"/>
      <c r="E284" s="63"/>
      <c r="F284" s="63"/>
      <c r="G284" s="63"/>
      <c r="H284" s="70"/>
      <c r="I284" s="72"/>
    </row>
    <row r="285" spans="1:9">
      <c r="A285" s="87"/>
      <c r="B285" s="56"/>
      <c r="C285" s="60"/>
      <c r="D285" s="60"/>
      <c r="E285" s="60"/>
      <c r="F285" s="60"/>
      <c r="G285" s="60"/>
      <c r="H285" s="56"/>
      <c r="I285" s="75"/>
    </row>
    <row r="286" spans="1:9">
      <c r="A286" s="88"/>
      <c r="B286" s="70"/>
      <c r="C286" s="63"/>
      <c r="D286" s="63"/>
      <c r="E286" s="63"/>
      <c r="F286" s="63"/>
      <c r="G286" s="63"/>
      <c r="H286" s="70"/>
      <c r="I286" s="72"/>
    </row>
    <row r="287" spans="1:9">
      <c r="A287" s="87"/>
      <c r="B287" s="56"/>
      <c r="C287" s="60"/>
      <c r="D287" s="60"/>
      <c r="E287" s="60"/>
      <c r="F287" s="60"/>
      <c r="G287" s="60"/>
      <c r="H287" s="56"/>
      <c r="I287" s="75"/>
    </row>
    <row r="288" spans="1:9">
      <c r="A288" s="88"/>
      <c r="B288" s="70"/>
      <c r="C288" s="63"/>
      <c r="D288" s="63"/>
      <c r="E288" s="63"/>
      <c r="F288" s="63"/>
      <c r="G288" s="63"/>
      <c r="H288" s="70"/>
      <c r="I288" s="72"/>
    </row>
    <row r="289" spans="1:9">
      <c r="A289" s="87"/>
      <c r="B289" s="56"/>
      <c r="C289" s="60"/>
      <c r="D289" s="60"/>
      <c r="E289" s="60"/>
      <c r="F289" s="60"/>
      <c r="G289" s="60"/>
      <c r="H289" s="56"/>
      <c r="I289" s="75"/>
    </row>
    <row r="290" spans="1:9">
      <c r="A290" s="88"/>
      <c r="B290" s="70"/>
      <c r="C290" s="63"/>
      <c r="D290" s="63"/>
      <c r="E290" s="63"/>
      <c r="F290" s="63"/>
      <c r="G290" s="63"/>
      <c r="H290" s="70"/>
      <c r="I290" s="72"/>
    </row>
    <row r="291" spans="1:9">
      <c r="A291" s="87"/>
      <c r="B291" s="56"/>
      <c r="C291" s="60"/>
      <c r="D291" s="60"/>
      <c r="E291" s="60"/>
      <c r="F291" s="60"/>
      <c r="G291" s="60"/>
      <c r="H291" s="56"/>
      <c r="I291" s="75"/>
    </row>
    <row r="292" spans="1:9">
      <c r="A292" s="88"/>
      <c r="B292" s="70"/>
      <c r="C292" s="63"/>
      <c r="D292" s="63"/>
      <c r="E292" s="63"/>
      <c r="F292" s="63"/>
      <c r="G292" s="63"/>
      <c r="H292" s="70"/>
      <c r="I292" s="72"/>
    </row>
    <row r="293" spans="1:9">
      <c r="A293" s="87"/>
      <c r="B293" s="56"/>
      <c r="C293" s="60"/>
      <c r="D293" s="60"/>
      <c r="E293" s="60"/>
      <c r="F293" s="60"/>
      <c r="G293" s="60"/>
      <c r="H293" s="56"/>
      <c r="I293" s="75"/>
    </row>
    <row r="294" spans="1:9">
      <c r="A294" s="88"/>
      <c r="B294" s="70"/>
      <c r="C294" s="63"/>
      <c r="D294" s="63"/>
      <c r="E294" s="63"/>
      <c r="F294" s="63"/>
      <c r="G294" s="63"/>
      <c r="H294" s="70"/>
      <c r="I294" s="72"/>
    </row>
    <row r="295" spans="1:9">
      <c r="A295" s="87"/>
      <c r="B295" s="56"/>
      <c r="C295" s="60"/>
      <c r="D295" s="60"/>
      <c r="E295" s="60"/>
      <c r="F295" s="60"/>
      <c r="G295" s="60"/>
      <c r="H295" s="56"/>
      <c r="I295" s="75"/>
    </row>
    <row r="296" spans="1:9">
      <c r="A296" s="88"/>
      <c r="B296" s="70"/>
      <c r="C296" s="63"/>
      <c r="D296" s="63"/>
      <c r="E296" s="63"/>
      <c r="F296" s="63"/>
      <c r="G296" s="63"/>
      <c r="H296" s="70"/>
      <c r="I296" s="72"/>
    </row>
    <row r="297" spans="1:9">
      <c r="A297" s="87"/>
      <c r="B297" s="56"/>
      <c r="C297" s="60"/>
      <c r="D297" s="60"/>
      <c r="E297" s="60"/>
      <c r="F297" s="60"/>
      <c r="G297" s="60"/>
      <c r="H297" s="56"/>
      <c r="I297" s="75"/>
    </row>
    <row r="298" spans="1:9">
      <c r="A298" s="88"/>
      <c r="B298" s="70"/>
      <c r="C298" s="63"/>
      <c r="D298" s="63"/>
      <c r="E298" s="63"/>
      <c r="F298" s="63"/>
      <c r="G298" s="63"/>
      <c r="H298" s="70"/>
      <c r="I298" s="72"/>
    </row>
    <row r="299" spans="1:9">
      <c r="A299" s="87"/>
      <c r="B299" s="56"/>
      <c r="C299" s="60"/>
      <c r="D299" s="60"/>
      <c r="E299" s="60"/>
      <c r="F299" s="60"/>
      <c r="G299" s="60"/>
      <c r="H299" s="56"/>
      <c r="I299" s="75"/>
    </row>
    <row r="300" spans="1:9">
      <c r="A300" s="88"/>
      <c r="B300" s="70"/>
      <c r="C300" s="63"/>
      <c r="D300" s="63"/>
      <c r="E300" s="63"/>
      <c r="F300" s="63"/>
      <c r="G300" s="63"/>
      <c r="H300" s="70"/>
      <c r="I300" s="72"/>
    </row>
    <row r="301" spans="1:9">
      <c r="A301" s="87"/>
      <c r="B301" s="56"/>
      <c r="C301" s="60"/>
      <c r="D301" s="60"/>
      <c r="E301" s="60"/>
      <c r="F301" s="60"/>
      <c r="G301" s="60"/>
      <c r="H301" s="56"/>
      <c r="I301" s="75"/>
    </row>
    <row r="302" spans="1:9">
      <c r="A302" s="88"/>
      <c r="B302" s="70"/>
      <c r="C302" s="63"/>
      <c r="D302" s="63"/>
      <c r="E302" s="63"/>
      <c r="F302" s="63"/>
      <c r="G302" s="63"/>
      <c r="H302" s="70"/>
      <c r="I302" s="72"/>
    </row>
    <row r="303" spans="1:9">
      <c r="A303" s="87"/>
      <c r="B303" s="56"/>
      <c r="C303" s="60"/>
      <c r="D303" s="60"/>
      <c r="E303" s="60"/>
      <c r="F303" s="60"/>
      <c r="G303" s="60"/>
      <c r="H303" s="56"/>
      <c r="I303" s="75"/>
    </row>
    <row r="304" spans="1:9">
      <c r="A304" s="88"/>
      <c r="B304" s="70"/>
      <c r="C304" s="63"/>
      <c r="D304" s="63"/>
      <c r="E304" s="63"/>
      <c r="F304" s="63"/>
      <c r="G304" s="63"/>
      <c r="H304" s="70"/>
      <c r="I304" s="72"/>
    </row>
    <row r="305" spans="1:9">
      <c r="A305" s="87"/>
      <c r="B305" s="56"/>
      <c r="C305" s="60"/>
      <c r="D305" s="60"/>
      <c r="E305" s="60"/>
      <c r="F305" s="60"/>
      <c r="G305" s="60"/>
      <c r="H305" s="56"/>
      <c r="I305" s="75"/>
    </row>
    <row r="306" spans="1:9">
      <c r="A306" s="88"/>
      <c r="B306" s="70"/>
      <c r="C306" s="63"/>
      <c r="D306" s="63"/>
      <c r="E306" s="63"/>
      <c r="F306" s="63"/>
      <c r="G306" s="63"/>
      <c r="H306" s="70"/>
      <c r="I306" s="72"/>
    </row>
    <row r="307" spans="1:9">
      <c r="A307" s="87"/>
      <c r="B307" s="56"/>
      <c r="C307" s="60"/>
      <c r="D307" s="60"/>
      <c r="E307" s="60"/>
      <c r="F307" s="60"/>
      <c r="G307" s="60"/>
      <c r="H307" s="56"/>
      <c r="I307" s="75"/>
    </row>
    <row r="308" spans="1:9">
      <c r="A308" s="88"/>
      <c r="B308" s="70"/>
      <c r="C308" s="63"/>
      <c r="D308" s="63"/>
      <c r="E308" s="63"/>
      <c r="F308" s="63"/>
      <c r="G308" s="63"/>
      <c r="H308" s="70"/>
      <c r="I308" s="72"/>
    </row>
    <row r="309" spans="1:9">
      <c r="A309" s="87"/>
      <c r="B309" s="56"/>
      <c r="C309" s="60"/>
      <c r="D309" s="60"/>
      <c r="E309" s="60"/>
      <c r="F309" s="60"/>
      <c r="G309" s="60"/>
      <c r="H309" s="56"/>
      <c r="I309" s="75"/>
    </row>
    <row r="310" spans="1:9">
      <c r="A310" s="88"/>
      <c r="B310" s="70"/>
      <c r="C310" s="63"/>
      <c r="D310" s="63"/>
      <c r="E310" s="63"/>
      <c r="F310" s="63"/>
      <c r="G310" s="63"/>
      <c r="H310" s="70"/>
      <c r="I310" s="72"/>
    </row>
    <row r="311" spans="1:9">
      <c r="A311" s="87"/>
      <c r="B311" s="56"/>
      <c r="C311" s="60"/>
      <c r="D311" s="60"/>
      <c r="E311" s="60"/>
      <c r="F311" s="60"/>
      <c r="G311" s="60"/>
      <c r="H311" s="56"/>
      <c r="I311" s="75"/>
    </row>
    <row r="312" spans="1:9">
      <c r="A312" s="88"/>
      <c r="B312" s="70"/>
      <c r="C312" s="63"/>
      <c r="D312" s="63"/>
      <c r="E312" s="63"/>
      <c r="F312" s="63"/>
      <c r="G312" s="63"/>
      <c r="H312" s="70"/>
      <c r="I312" s="72"/>
    </row>
    <row r="313" spans="1:9">
      <c r="A313" s="87"/>
      <c r="B313" s="56"/>
      <c r="C313" s="60"/>
      <c r="D313" s="60"/>
      <c r="E313" s="60"/>
      <c r="F313" s="60"/>
      <c r="G313" s="60"/>
      <c r="H313" s="56"/>
      <c r="I313" s="75"/>
    </row>
    <row r="314" spans="1:9">
      <c r="A314" s="88"/>
      <c r="B314" s="70"/>
      <c r="C314" s="63"/>
      <c r="D314" s="63"/>
      <c r="E314" s="63"/>
      <c r="F314" s="63"/>
      <c r="G314" s="63"/>
      <c r="H314" s="70"/>
      <c r="I314" s="72"/>
    </row>
    <row r="315" spans="1:9">
      <c r="A315" s="87"/>
      <c r="B315" s="56"/>
      <c r="C315" s="60"/>
      <c r="D315" s="60"/>
      <c r="E315" s="60"/>
      <c r="F315" s="60"/>
      <c r="G315" s="60"/>
      <c r="H315" s="56"/>
      <c r="I315" s="75"/>
    </row>
    <row r="316" spans="1:9">
      <c r="A316" s="88"/>
      <c r="B316" s="70"/>
      <c r="C316" s="63"/>
      <c r="D316" s="63"/>
      <c r="E316" s="63"/>
      <c r="F316" s="63"/>
      <c r="G316" s="63"/>
      <c r="H316" s="70"/>
      <c r="I316" s="72"/>
    </row>
    <row r="317" spans="1:9">
      <c r="A317" s="87"/>
      <c r="B317" s="56"/>
      <c r="C317" s="60"/>
      <c r="D317" s="60"/>
      <c r="E317" s="60"/>
      <c r="F317" s="60"/>
      <c r="G317" s="60"/>
      <c r="H317" s="56"/>
      <c r="I317" s="75"/>
    </row>
    <row r="318" spans="1:9">
      <c r="A318" s="88"/>
      <c r="B318" s="70"/>
      <c r="C318" s="63"/>
      <c r="D318" s="63"/>
      <c r="E318" s="63"/>
      <c r="F318" s="63"/>
      <c r="G318" s="63"/>
      <c r="H318" s="70"/>
      <c r="I318" s="72"/>
    </row>
    <row r="319" spans="1:9">
      <c r="A319" s="87"/>
      <c r="B319" s="56"/>
      <c r="C319" s="60"/>
      <c r="D319" s="60"/>
      <c r="E319" s="60"/>
      <c r="F319" s="60"/>
      <c r="G319" s="60"/>
      <c r="H319" s="56"/>
      <c r="I319" s="75"/>
    </row>
    <row r="320" spans="1:9">
      <c r="A320" s="88"/>
      <c r="B320" s="70"/>
      <c r="C320" s="63"/>
      <c r="D320" s="63"/>
      <c r="E320" s="63"/>
      <c r="F320" s="63"/>
      <c r="G320" s="63"/>
      <c r="H320" s="70"/>
      <c r="I320" s="72"/>
    </row>
    <row r="321" spans="1:9">
      <c r="A321" s="87"/>
      <c r="B321" s="56"/>
      <c r="C321" s="60"/>
      <c r="D321" s="60"/>
      <c r="E321" s="60"/>
      <c r="F321" s="60"/>
      <c r="G321" s="60"/>
      <c r="H321" s="56"/>
      <c r="I321" s="75"/>
    </row>
    <row r="322" spans="1:9">
      <c r="A322" s="88"/>
      <c r="B322" s="70"/>
      <c r="C322" s="63"/>
      <c r="D322" s="63"/>
      <c r="E322" s="63"/>
      <c r="F322" s="63"/>
      <c r="G322" s="63"/>
      <c r="H322" s="70"/>
      <c r="I322" s="72"/>
    </row>
    <row r="323" spans="1:9">
      <c r="A323" s="87"/>
      <c r="B323" s="56"/>
      <c r="C323" s="60"/>
      <c r="D323" s="60"/>
      <c r="E323" s="60"/>
      <c r="F323" s="60"/>
      <c r="G323" s="60"/>
      <c r="H323" s="56"/>
      <c r="I323" s="75"/>
    </row>
    <row r="324" spans="1:9">
      <c r="A324" s="88"/>
      <c r="B324" s="70"/>
      <c r="C324" s="63"/>
      <c r="D324" s="63"/>
      <c r="E324" s="63"/>
      <c r="F324" s="63"/>
      <c r="G324" s="63"/>
      <c r="H324" s="70"/>
      <c r="I324" s="72"/>
    </row>
    <row r="325" spans="1:9">
      <c r="A325" s="87"/>
      <c r="B325" s="56"/>
      <c r="C325" s="60"/>
      <c r="D325" s="60"/>
      <c r="E325" s="60"/>
      <c r="F325" s="60"/>
      <c r="G325" s="60"/>
      <c r="H325" s="56"/>
      <c r="I325" s="75"/>
    </row>
    <row r="326" spans="1:9">
      <c r="A326" s="88"/>
      <c r="B326" s="70"/>
      <c r="C326" s="63"/>
      <c r="D326" s="63"/>
      <c r="E326" s="63"/>
      <c r="F326" s="63"/>
      <c r="G326" s="63"/>
      <c r="H326" s="70"/>
      <c r="I326" s="72"/>
    </row>
    <row r="327" spans="1:9">
      <c r="A327" s="87"/>
      <c r="B327" s="56"/>
      <c r="C327" s="60"/>
      <c r="D327" s="60"/>
      <c r="E327" s="60"/>
      <c r="F327" s="60"/>
      <c r="G327" s="60"/>
      <c r="H327" s="56"/>
      <c r="I327" s="75"/>
    </row>
    <row r="328" spans="1:9">
      <c r="A328" s="88"/>
      <c r="B328" s="70"/>
      <c r="C328" s="63"/>
      <c r="D328" s="63"/>
      <c r="E328" s="63"/>
      <c r="F328" s="63"/>
      <c r="G328" s="63"/>
      <c r="H328" s="70"/>
      <c r="I328" s="72"/>
    </row>
    <row r="329" spans="1:9">
      <c r="A329" s="87"/>
      <c r="B329" s="56"/>
      <c r="C329" s="60"/>
      <c r="D329" s="60"/>
      <c r="E329" s="60"/>
      <c r="F329" s="60"/>
      <c r="G329" s="60"/>
      <c r="H329" s="56"/>
      <c r="I329" s="75"/>
    </row>
    <row r="330" spans="1:9">
      <c r="A330" s="88"/>
      <c r="B330" s="70"/>
      <c r="C330" s="63"/>
      <c r="D330" s="63"/>
      <c r="E330" s="63"/>
      <c r="F330" s="63"/>
      <c r="G330" s="63"/>
      <c r="H330" s="70"/>
      <c r="I330" s="72"/>
    </row>
    <row r="331" spans="1:9">
      <c r="A331" s="87"/>
      <c r="B331" s="56"/>
      <c r="C331" s="60"/>
      <c r="D331" s="60"/>
      <c r="E331" s="60"/>
      <c r="F331" s="60"/>
      <c r="G331" s="60"/>
      <c r="H331" s="56"/>
      <c r="I331" s="75"/>
    </row>
    <row r="332" spans="1:9">
      <c r="A332" s="88"/>
      <c r="B332" s="70"/>
      <c r="C332" s="63"/>
      <c r="D332" s="63"/>
      <c r="E332" s="63"/>
      <c r="F332" s="63"/>
      <c r="G332" s="63"/>
      <c r="H332" s="70"/>
      <c r="I332" s="72"/>
    </row>
    <row r="333" spans="1:9">
      <c r="A333" s="87"/>
      <c r="B333" s="56"/>
      <c r="C333" s="60"/>
      <c r="D333" s="60"/>
      <c r="E333" s="60"/>
      <c r="F333" s="60"/>
      <c r="G333" s="60"/>
      <c r="H333" s="56"/>
      <c r="I333" s="75"/>
    </row>
    <row r="334" spans="1:9">
      <c r="A334" s="88"/>
      <c r="B334" s="70"/>
      <c r="C334" s="63"/>
      <c r="D334" s="63"/>
      <c r="E334" s="63"/>
      <c r="F334" s="63"/>
      <c r="G334" s="63"/>
      <c r="H334" s="70"/>
      <c r="I334" s="72"/>
    </row>
    <row r="335" spans="1:9">
      <c r="A335" s="87"/>
      <c r="B335" s="56"/>
      <c r="C335" s="60"/>
      <c r="D335" s="60"/>
      <c r="E335" s="60"/>
      <c r="F335" s="60"/>
      <c r="G335" s="60"/>
      <c r="H335" s="56"/>
      <c r="I335" s="75"/>
    </row>
    <row r="336" spans="1:9">
      <c r="A336" s="88"/>
      <c r="B336" s="70"/>
      <c r="C336" s="63"/>
      <c r="D336" s="63"/>
      <c r="E336" s="63"/>
      <c r="F336" s="63"/>
      <c r="G336" s="63"/>
      <c r="H336" s="70"/>
      <c r="I336" s="72"/>
    </row>
    <row r="337" spans="1:9">
      <c r="A337" s="87"/>
      <c r="B337" s="56"/>
      <c r="C337" s="60"/>
      <c r="D337" s="60"/>
      <c r="E337" s="60"/>
      <c r="F337" s="60"/>
      <c r="G337" s="60"/>
      <c r="H337" s="56"/>
      <c r="I337" s="75"/>
    </row>
    <row r="338" spans="1:9">
      <c r="A338" s="88"/>
      <c r="B338" s="70"/>
      <c r="C338" s="63"/>
      <c r="D338" s="63"/>
      <c r="E338" s="63"/>
      <c r="F338" s="63"/>
      <c r="G338" s="63"/>
      <c r="H338" s="70"/>
      <c r="I338" s="72"/>
    </row>
    <row r="339" spans="1:9">
      <c r="A339" s="87"/>
      <c r="B339" s="56"/>
      <c r="C339" s="60"/>
      <c r="D339" s="60"/>
      <c r="E339" s="60"/>
      <c r="F339" s="60"/>
      <c r="G339" s="60"/>
      <c r="H339" s="56"/>
      <c r="I339" s="75"/>
    </row>
    <row r="340" spans="1:9">
      <c r="A340" s="88"/>
      <c r="B340" s="70"/>
      <c r="C340" s="63"/>
      <c r="D340" s="63"/>
      <c r="E340" s="63"/>
      <c r="F340" s="63"/>
      <c r="G340" s="63"/>
      <c r="H340" s="70"/>
      <c r="I340" s="72"/>
    </row>
    <row r="341" spans="1:9">
      <c r="A341" s="87"/>
      <c r="B341" s="56"/>
      <c r="C341" s="60"/>
      <c r="D341" s="60"/>
      <c r="E341" s="60"/>
      <c r="F341" s="60"/>
      <c r="G341" s="60"/>
      <c r="H341" s="56"/>
      <c r="I341" s="75"/>
    </row>
    <row r="342" spans="1:9">
      <c r="A342" s="88"/>
      <c r="B342" s="70"/>
      <c r="C342" s="63"/>
      <c r="D342" s="63"/>
      <c r="E342" s="63"/>
      <c r="F342" s="63"/>
      <c r="G342" s="63"/>
      <c r="H342" s="70"/>
      <c r="I342" s="72"/>
    </row>
    <row r="343" spans="1:9">
      <c r="A343" s="87"/>
      <c r="B343" s="56"/>
      <c r="C343" s="60"/>
      <c r="D343" s="60"/>
      <c r="E343" s="60"/>
      <c r="F343" s="60"/>
      <c r="G343" s="60"/>
      <c r="H343" s="56"/>
      <c r="I343" s="75"/>
    </row>
    <row r="344" spans="1:9">
      <c r="A344" s="88"/>
      <c r="B344" s="70"/>
      <c r="C344" s="63"/>
      <c r="D344" s="63"/>
      <c r="E344" s="63"/>
      <c r="F344" s="63"/>
      <c r="G344" s="63"/>
      <c r="H344" s="70"/>
      <c r="I344" s="72"/>
    </row>
    <row r="345" spans="1:9">
      <c r="A345" s="87"/>
      <c r="B345" s="56"/>
      <c r="C345" s="60"/>
      <c r="D345" s="60"/>
      <c r="E345" s="60"/>
      <c r="F345" s="60"/>
      <c r="G345" s="60"/>
      <c r="H345" s="56"/>
      <c r="I345" s="75"/>
    </row>
    <row r="346" spans="1:9">
      <c r="A346" s="88"/>
      <c r="B346" s="70"/>
      <c r="C346" s="63"/>
      <c r="D346" s="63"/>
      <c r="E346" s="63"/>
      <c r="F346" s="63"/>
      <c r="G346" s="63"/>
      <c r="H346" s="70"/>
      <c r="I346" s="72"/>
    </row>
    <row r="347" spans="1:9">
      <c r="A347" s="87"/>
      <c r="B347" s="56"/>
      <c r="C347" s="60"/>
      <c r="D347" s="60"/>
      <c r="E347" s="60"/>
      <c r="F347" s="60"/>
      <c r="G347" s="60"/>
      <c r="H347" s="56"/>
      <c r="I347" s="75"/>
    </row>
    <row r="348" spans="1:9">
      <c r="A348" s="88"/>
      <c r="B348" s="70"/>
      <c r="C348" s="63"/>
      <c r="D348" s="63"/>
      <c r="E348" s="63"/>
      <c r="F348" s="63"/>
      <c r="G348" s="63"/>
      <c r="H348" s="70"/>
      <c r="I348" s="72"/>
    </row>
    <row r="349" spans="1:9">
      <c r="A349" s="87"/>
      <c r="B349" s="56"/>
      <c r="C349" s="60"/>
      <c r="D349" s="60"/>
      <c r="E349" s="60"/>
      <c r="F349" s="60"/>
      <c r="G349" s="60"/>
      <c r="H349" s="56"/>
      <c r="I349" s="75"/>
    </row>
    <row r="350" spans="1:9">
      <c r="A350" s="88"/>
      <c r="B350" s="70"/>
      <c r="C350" s="63"/>
      <c r="D350" s="63"/>
      <c r="E350" s="63"/>
      <c r="F350" s="63"/>
      <c r="G350" s="63"/>
      <c r="H350" s="70"/>
      <c r="I350" s="72"/>
    </row>
    <row r="351" spans="1:9">
      <c r="A351" s="87"/>
      <c r="B351" s="56"/>
      <c r="C351" s="60"/>
      <c r="D351" s="60"/>
      <c r="E351" s="60"/>
      <c r="F351" s="60"/>
      <c r="G351" s="60"/>
      <c r="H351" s="56"/>
      <c r="I351" s="75"/>
    </row>
    <row r="352" spans="1:9">
      <c r="A352" s="88"/>
      <c r="B352" s="70"/>
      <c r="C352" s="63"/>
      <c r="D352" s="63"/>
      <c r="E352" s="63"/>
      <c r="F352" s="63"/>
      <c r="G352" s="63"/>
      <c r="H352" s="70"/>
      <c r="I352" s="72"/>
    </row>
    <row r="353" spans="1:9">
      <c r="A353" s="87"/>
      <c r="B353" s="56"/>
      <c r="C353" s="60"/>
      <c r="D353" s="60"/>
      <c r="E353" s="60"/>
      <c r="F353" s="60"/>
      <c r="G353" s="60"/>
      <c r="H353" s="56"/>
      <c r="I353" s="75"/>
    </row>
    <row r="354" spans="1:9">
      <c r="A354" s="88"/>
      <c r="B354" s="70"/>
      <c r="C354" s="63"/>
      <c r="D354" s="63"/>
      <c r="E354" s="63"/>
      <c r="F354" s="63"/>
      <c r="G354" s="63"/>
      <c r="H354" s="70"/>
      <c r="I354" s="72"/>
    </row>
    <row r="355" spans="1:9">
      <c r="A355" s="87"/>
      <c r="B355" s="56"/>
      <c r="C355" s="60"/>
      <c r="D355" s="60"/>
      <c r="E355" s="60"/>
      <c r="F355" s="60"/>
      <c r="G355" s="60"/>
      <c r="H355" s="56"/>
      <c r="I355" s="75"/>
    </row>
    <row r="356" spans="1:9">
      <c r="A356" s="88"/>
      <c r="B356" s="70"/>
      <c r="C356" s="63"/>
      <c r="D356" s="63"/>
      <c r="E356" s="63"/>
      <c r="F356" s="63"/>
      <c r="G356" s="63"/>
      <c r="H356" s="70"/>
      <c r="I356" s="72"/>
    </row>
    <row r="357" spans="1:9">
      <c r="A357" s="87"/>
      <c r="B357" s="56"/>
      <c r="C357" s="60"/>
      <c r="D357" s="60"/>
      <c r="E357" s="60"/>
      <c r="F357" s="60"/>
      <c r="G357" s="60"/>
      <c r="H357" s="56"/>
      <c r="I357" s="75"/>
    </row>
    <row r="358" spans="1:9">
      <c r="A358" s="88"/>
      <c r="B358" s="70"/>
      <c r="C358" s="63"/>
      <c r="D358" s="63"/>
      <c r="E358" s="63"/>
      <c r="F358" s="63"/>
      <c r="G358" s="63"/>
      <c r="H358" s="70"/>
      <c r="I358" s="72"/>
    </row>
    <row r="359" spans="1:9">
      <c r="A359" s="87"/>
      <c r="B359" s="56"/>
      <c r="C359" s="60"/>
      <c r="D359" s="60"/>
      <c r="E359" s="60"/>
      <c r="F359" s="60"/>
      <c r="G359" s="60"/>
      <c r="H359" s="56"/>
      <c r="I359" s="75"/>
    </row>
    <row r="360" spans="1:9">
      <c r="A360" s="88"/>
      <c r="B360" s="70"/>
      <c r="C360" s="63"/>
      <c r="D360" s="63"/>
      <c r="E360" s="63"/>
      <c r="F360" s="63"/>
      <c r="G360" s="63"/>
      <c r="H360" s="70"/>
      <c r="I360" s="72"/>
    </row>
    <row r="361" spans="1:9">
      <c r="A361" s="87"/>
      <c r="B361" s="56"/>
      <c r="C361" s="60"/>
      <c r="D361" s="60"/>
      <c r="E361" s="60"/>
      <c r="F361" s="60"/>
      <c r="G361" s="60"/>
      <c r="H361" s="56"/>
      <c r="I361" s="75"/>
    </row>
    <row r="362" spans="1:9">
      <c r="A362" s="88"/>
      <c r="B362" s="70"/>
      <c r="C362" s="63"/>
      <c r="D362" s="63"/>
      <c r="E362" s="63"/>
      <c r="F362" s="63"/>
      <c r="G362" s="63"/>
      <c r="H362" s="70"/>
      <c r="I362" s="72"/>
    </row>
    <row r="363" spans="1:9">
      <c r="A363" s="87"/>
      <c r="B363" s="56"/>
      <c r="C363" s="60"/>
      <c r="D363" s="60"/>
      <c r="E363" s="60"/>
      <c r="F363" s="60"/>
      <c r="G363" s="60"/>
      <c r="H363" s="56"/>
      <c r="I363" s="75"/>
    </row>
    <row r="364" spans="1:9">
      <c r="A364" s="88"/>
      <c r="B364" s="70"/>
      <c r="C364" s="63"/>
      <c r="D364" s="63"/>
      <c r="E364" s="63"/>
      <c r="F364" s="63"/>
      <c r="G364" s="63"/>
      <c r="H364" s="70"/>
      <c r="I364" s="72"/>
    </row>
    <row r="365" spans="1:9">
      <c r="A365" s="87"/>
      <c r="B365" s="56"/>
      <c r="C365" s="60"/>
      <c r="D365" s="60"/>
      <c r="E365" s="60"/>
      <c r="F365" s="60"/>
      <c r="G365" s="60"/>
      <c r="H365" s="56"/>
      <c r="I365" s="75"/>
    </row>
    <row r="366" spans="1:9">
      <c r="A366" s="88"/>
      <c r="B366" s="70"/>
      <c r="C366" s="63"/>
      <c r="D366" s="63"/>
      <c r="E366" s="63"/>
      <c r="F366" s="63"/>
      <c r="G366" s="63"/>
      <c r="H366" s="70"/>
      <c r="I366" s="72"/>
    </row>
    <row r="367" spans="1:9">
      <c r="A367" s="87"/>
      <c r="B367" s="56"/>
      <c r="C367" s="60"/>
      <c r="D367" s="60"/>
      <c r="E367" s="60"/>
      <c r="F367" s="60"/>
      <c r="G367" s="60"/>
      <c r="H367" s="56"/>
      <c r="I367" s="75"/>
    </row>
    <row r="368" spans="1:9">
      <c r="A368" s="88"/>
      <c r="B368" s="70"/>
      <c r="C368" s="63"/>
      <c r="D368" s="63"/>
      <c r="E368" s="63"/>
      <c r="F368" s="63"/>
      <c r="G368" s="63"/>
      <c r="H368" s="70"/>
      <c r="I368" s="72"/>
    </row>
    <row r="369" spans="1:9">
      <c r="A369" s="87"/>
      <c r="B369" s="56"/>
      <c r="C369" s="60"/>
      <c r="D369" s="60"/>
      <c r="E369" s="60"/>
      <c r="F369" s="60"/>
      <c r="G369" s="60"/>
      <c r="H369" s="56"/>
      <c r="I369" s="75"/>
    </row>
    <row r="370" spans="1:9">
      <c r="A370" s="88"/>
      <c r="B370" s="70"/>
      <c r="C370" s="63"/>
      <c r="D370" s="63"/>
      <c r="E370" s="63"/>
      <c r="F370" s="63"/>
      <c r="G370" s="63"/>
      <c r="H370" s="70"/>
      <c r="I370" s="72"/>
    </row>
    <row r="371" spans="1:9">
      <c r="A371" s="87"/>
      <c r="B371" s="56"/>
      <c r="C371" s="60"/>
      <c r="D371" s="60"/>
      <c r="E371" s="60"/>
      <c r="F371" s="60"/>
      <c r="G371" s="60"/>
      <c r="H371" s="56"/>
      <c r="I371" s="75"/>
    </row>
    <row r="372" spans="1:9">
      <c r="A372" s="88"/>
      <c r="B372" s="70"/>
      <c r="C372" s="63"/>
      <c r="D372" s="63"/>
      <c r="E372" s="63"/>
      <c r="F372" s="63"/>
      <c r="G372" s="63"/>
      <c r="H372" s="70"/>
      <c r="I372" s="72"/>
    </row>
    <row r="373" spans="1:9">
      <c r="A373" s="87"/>
      <c r="B373" s="56"/>
      <c r="C373" s="60"/>
      <c r="D373" s="60"/>
      <c r="E373" s="60"/>
      <c r="F373" s="60"/>
      <c r="G373" s="60"/>
      <c r="H373" s="56"/>
      <c r="I373" s="75"/>
    </row>
    <row r="374" spans="1:9">
      <c r="A374" s="88"/>
      <c r="B374" s="70"/>
      <c r="C374" s="63"/>
      <c r="D374" s="63"/>
      <c r="E374" s="63"/>
      <c r="F374" s="63"/>
      <c r="G374" s="63"/>
      <c r="H374" s="70"/>
      <c r="I374" s="72"/>
    </row>
    <row r="375" spans="1:9">
      <c r="A375" s="87"/>
      <c r="B375" s="56"/>
      <c r="C375" s="60"/>
      <c r="D375" s="60"/>
      <c r="E375" s="60"/>
      <c r="F375" s="60"/>
      <c r="G375" s="60"/>
      <c r="H375" s="56"/>
      <c r="I375" s="75"/>
    </row>
    <row r="376" spans="1:9">
      <c r="A376" s="88"/>
      <c r="B376" s="70"/>
      <c r="C376" s="63"/>
      <c r="D376" s="63"/>
      <c r="E376" s="63"/>
      <c r="F376" s="63"/>
      <c r="G376" s="63"/>
      <c r="H376" s="70"/>
      <c r="I376" s="72"/>
    </row>
    <row r="377" spans="1:9">
      <c r="A377" s="87"/>
      <c r="B377" s="56"/>
      <c r="C377" s="60"/>
      <c r="D377" s="60"/>
      <c r="E377" s="60"/>
      <c r="F377" s="60"/>
      <c r="G377" s="60"/>
      <c r="H377" s="56"/>
      <c r="I377" s="75"/>
    </row>
    <row r="378" spans="1:9">
      <c r="A378" s="88"/>
      <c r="B378" s="70"/>
      <c r="C378" s="63"/>
      <c r="D378" s="63"/>
      <c r="E378" s="63"/>
      <c r="F378" s="63"/>
      <c r="G378" s="63"/>
      <c r="H378" s="70"/>
      <c r="I378" s="72"/>
    </row>
    <row r="379" spans="1:9">
      <c r="A379" s="87"/>
      <c r="B379" s="56"/>
      <c r="C379" s="60"/>
      <c r="D379" s="60"/>
      <c r="E379" s="60"/>
      <c r="F379" s="60"/>
      <c r="G379" s="60"/>
      <c r="H379" s="56"/>
      <c r="I379" s="75"/>
    </row>
    <row r="380" spans="1:9">
      <c r="A380" s="88"/>
      <c r="B380" s="70"/>
      <c r="C380" s="63"/>
      <c r="D380" s="63"/>
      <c r="E380" s="63"/>
      <c r="F380" s="63"/>
      <c r="G380" s="63"/>
      <c r="H380" s="70"/>
      <c r="I380" s="72"/>
    </row>
    <row r="381" spans="1:9">
      <c r="A381" s="87"/>
      <c r="B381" s="56"/>
      <c r="C381" s="60"/>
      <c r="D381" s="60"/>
      <c r="E381" s="60"/>
      <c r="F381" s="60"/>
      <c r="G381" s="60"/>
      <c r="H381" s="56"/>
      <c r="I381" s="75"/>
    </row>
    <row r="382" spans="1:9">
      <c r="A382" s="88"/>
      <c r="B382" s="70"/>
      <c r="C382" s="63"/>
      <c r="D382" s="63"/>
      <c r="E382" s="63"/>
      <c r="F382" s="63"/>
      <c r="G382" s="63"/>
      <c r="H382" s="70"/>
      <c r="I382" s="72"/>
    </row>
    <row r="383" spans="1:9">
      <c r="A383" s="87"/>
      <c r="B383" s="56"/>
      <c r="C383" s="60"/>
      <c r="D383" s="60"/>
      <c r="E383" s="60"/>
      <c r="F383" s="60"/>
      <c r="G383" s="60"/>
      <c r="H383" s="56"/>
      <c r="I383" s="75"/>
    </row>
    <row r="384" spans="1:9">
      <c r="A384" s="88"/>
      <c r="B384" s="70"/>
      <c r="C384" s="63"/>
      <c r="D384" s="63"/>
      <c r="E384" s="63"/>
      <c r="F384" s="63"/>
      <c r="G384" s="63"/>
      <c r="H384" s="70"/>
      <c r="I384" s="72"/>
    </row>
    <row r="385" spans="1:9">
      <c r="A385" s="87"/>
      <c r="B385" s="56"/>
      <c r="C385" s="60"/>
      <c r="D385" s="60"/>
      <c r="E385" s="60"/>
      <c r="F385" s="60"/>
      <c r="G385" s="60"/>
      <c r="H385" s="56"/>
      <c r="I385" s="75"/>
    </row>
    <row r="386" spans="1:9">
      <c r="A386" s="88"/>
      <c r="B386" s="70"/>
      <c r="C386" s="63"/>
      <c r="D386" s="63"/>
      <c r="E386" s="63"/>
      <c r="F386" s="63"/>
      <c r="G386" s="63"/>
      <c r="H386" s="70"/>
      <c r="I386" s="72"/>
    </row>
    <row r="387" spans="1:9">
      <c r="A387" s="87"/>
      <c r="B387" s="56"/>
      <c r="C387" s="60"/>
      <c r="D387" s="60"/>
      <c r="E387" s="60"/>
      <c r="F387" s="60"/>
      <c r="G387" s="60"/>
      <c r="H387" s="56"/>
      <c r="I387" s="75"/>
    </row>
    <row r="388" spans="1:9">
      <c r="A388" s="88"/>
      <c r="B388" s="70"/>
      <c r="C388" s="63"/>
      <c r="D388" s="63"/>
      <c r="E388" s="63"/>
      <c r="F388" s="63"/>
      <c r="G388" s="63"/>
      <c r="H388" s="70"/>
      <c r="I388" s="72"/>
    </row>
    <row r="389" spans="1:9">
      <c r="A389" s="87"/>
      <c r="B389" s="56"/>
      <c r="C389" s="60"/>
      <c r="D389" s="60"/>
      <c r="E389" s="60"/>
      <c r="F389" s="60"/>
      <c r="G389" s="60"/>
      <c r="H389" s="56"/>
      <c r="I389" s="75"/>
    </row>
    <row r="390" spans="1:9">
      <c r="A390" s="88"/>
      <c r="B390" s="70"/>
      <c r="C390" s="63"/>
      <c r="D390" s="63"/>
      <c r="E390" s="63"/>
      <c r="F390" s="63"/>
      <c r="G390" s="63"/>
      <c r="H390" s="70"/>
      <c r="I390" s="72"/>
    </row>
    <row r="391" spans="1:9">
      <c r="A391" s="87"/>
      <c r="B391" s="56"/>
      <c r="C391" s="60"/>
      <c r="D391" s="60"/>
      <c r="E391" s="60"/>
      <c r="F391" s="60"/>
      <c r="G391" s="60"/>
      <c r="H391" s="56"/>
      <c r="I391" s="75"/>
    </row>
    <row r="392" spans="1:9">
      <c r="A392" s="88"/>
      <c r="B392" s="70"/>
      <c r="C392" s="63"/>
      <c r="D392" s="63"/>
      <c r="E392" s="63"/>
      <c r="F392" s="63"/>
      <c r="G392" s="63"/>
      <c r="H392" s="70"/>
      <c r="I392" s="72"/>
    </row>
    <row r="393" spans="1:9">
      <c r="A393" s="87"/>
      <c r="B393" s="56"/>
      <c r="C393" s="60"/>
      <c r="D393" s="60"/>
      <c r="E393" s="60"/>
      <c r="F393" s="60"/>
      <c r="G393" s="60"/>
      <c r="H393" s="56"/>
      <c r="I393" s="75"/>
    </row>
    <row r="394" spans="1:9">
      <c r="A394" s="88"/>
      <c r="B394" s="70"/>
      <c r="C394" s="63"/>
      <c r="D394" s="63"/>
      <c r="E394" s="63"/>
      <c r="F394" s="63"/>
      <c r="G394" s="63"/>
      <c r="H394" s="70"/>
      <c r="I394" s="72"/>
    </row>
    <row r="395" spans="1:9">
      <c r="A395" s="87"/>
      <c r="B395" s="56"/>
      <c r="C395" s="60"/>
      <c r="D395" s="60"/>
      <c r="E395" s="60"/>
      <c r="F395" s="60"/>
      <c r="G395" s="60"/>
      <c r="H395" s="56"/>
      <c r="I395" s="75"/>
    </row>
    <row r="396" spans="1:9">
      <c r="A396" s="88"/>
      <c r="B396" s="70"/>
      <c r="C396" s="63"/>
      <c r="D396" s="63"/>
      <c r="E396" s="63"/>
      <c r="F396" s="63"/>
      <c r="G396" s="63"/>
      <c r="H396" s="70"/>
      <c r="I396" s="72"/>
    </row>
    <row r="397" spans="1:9">
      <c r="A397" s="87"/>
      <c r="B397" s="56"/>
      <c r="C397" s="60"/>
      <c r="D397" s="60"/>
      <c r="E397" s="60"/>
      <c r="F397" s="60"/>
      <c r="G397" s="60"/>
      <c r="H397" s="56"/>
      <c r="I397" s="75"/>
    </row>
    <row r="398" spans="1:9">
      <c r="A398" s="88"/>
      <c r="B398" s="70"/>
      <c r="C398" s="63"/>
      <c r="D398" s="63"/>
      <c r="E398" s="63"/>
      <c r="F398" s="63"/>
      <c r="G398" s="63"/>
      <c r="H398" s="70"/>
      <c r="I398" s="72"/>
    </row>
    <row r="399" spans="1:9">
      <c r="A399" s="87"/>
      <c r="B399" s="56"/>
      <c r="C399" s="60"/>
      <c r="D399" s="60"/>
      <c r="E399" s="60"/>
      <c r="F399" s="60"/>
      <c r="G399" s="60"/>
      <c r="H399" s="56"/>
      <c r="I399" s="75"/>
    </row>
    <row r="400" spans="1:9">
      <c r="A400" s="88"/>
      <c r="B400" s="70"/>
      <c r="C400" s="63"/>
      <c r="D400" s="63"/>
      <c r="E400" s="63"/>
      <c r="F400" s="63"/>
      <c r="G400" s="63"/>
      <c r="H400" s="70"/>
      <c r="I400" s="72"/>
    </row>
    <row r="401" spans="1:9">
      <c r="A401" s="87"/>
      <c r="B401" s="56"/>
      <c r="C401" s="60"/>
      <c r="D401" s="60"/>
      <c r="E401" s="60"/>
      <c r="F401" s="60"/>
      <c r="G401" s="60"/>
      <c r="H401" s="56"/>
      <c r="I401" s="75"/>
    </row>
    <row r="402" spans="1:9">
      <c r="A402" s="88"/>
      <c r="B402" s="70"/>
      <c r="C402" s="63"/>
      <c r="D402" s="63"/>
      <c r="E402" s="63"/>
      <c r="F402" s="63"/>
      <c r="G402" s="63"/>
      <c r="H402" s="70"/>
      <c r="I402" s="72"/>
    </row>
    <row r="403" spans="1:9">
      <c r="A403" s="87"/>
      <c r="B403" s="56"/>
      <c r="C403" s="60"/>
      <c r="D403" s="60"/>
      <c r="E403" s="60"/>
      <c r="F403" s="60"/>
      <c r="G403" s="60"/>
      <c r="H403" s="56"/>
      <c r="I403" s="75"/>
    </row>
    <row r="404" spans="1:9">
      <c r="A404" s="88"/>
      <c r="B404" s="70"/>
      <c r="C404" s="63"/>
      <c r="D404" s="63"/>
      <c r="E404" s="63"/>
      <c r="F404" s="63"/>
      <c r="G404" s="63"/>
      <c r="H404" s="70"/>
      <c r="I404" s="72"/>
    </row>
    <row r="405" spans="1:9">
      <c r="A405" s="87"/>
      <c r="B405" s="56"/>
      <c r="C405" s="60"/>
      <c r="D405" s="60"/>
      <c r="E405" s="60"/>
      <c r="F405" s="60"/>
      <c r="G405" s="60"/>
      <c r="H405" s="56"/>
      <c r="I405" s="75"/>
    </row>
    <row r="406" spans="1:9">
      <c r="A406" s="88"/>
      <c r="B406" s="70"/>
      <c r="C406" s="63"/>
      <c r="D406" s="63"/>
      <c r="E406" s="63"/>
      <c r="F406" s="63"/>
      <c r="G406" s="63"/>
      <c r="H406" s="70"/>
      <c r="I406" s="72"/>
    </row>
    <row r="407" spans="1:9">
      <c r="A407" s="87"/>
      <c r="B407" s="56"/>
      <c r="C407" s="60"/>
      <c r="D407" s="60"/>
      <c r="E407" s="60"/>
      <c r="F407" s="60"/>
      <c r="G407" s="60"/>
      <c r="H407" s="56"/>
      <c r="I407" s="75"/>
    </row>
    <row r="408" spans="1:9">
      <c r="A408" s="88"/>
      <c r="B408" s="70"/>
      <c r="C408" s="63"/>
      <c r="D408" s="63"/>
      <c r="E408" s="63"/>
      <c r="F408" s="63"/>
      <c r="G408" s="63"/>
      <c r="H408" s="70"/>
      <c r="I408" s="72"/>
    </row>
    <row r="409" spans="1:9">
      <c r="A409" s="87"/>
      <c r="B409" s="56"/>
      <c r="C409" s="60"/>
      <c r="D409" s="60"/>
      <c r="E409" s="60"/>
      <c r="F409" s="60"/>
      <c r="G409" s="60"/>
      <c r="H409" s="56"/>
      <c r="I409" s="75"/>
    </row>
    <row r="410" spans="1:9">
      <c r="A410" s="88"/>
      <c r="B410" s="70"/>
      <c r="C410" s="63"/>
      <c r="D410" s="63"/>
      <c r="E410" s="63"/>
      <c r="F410" s="63"/>
      <c r="G410" s="63"/>
      <c r="H410" s="70"/>
      <c r="I410" s="72"/>
    </row>
    <row r="411" spans="1:9">
      <c r="A411" s="87"/>
      <c r="B411" s="56"/>
      <c r="C411" s="60"/>
      <c r="D411" s="60"/>
      <c r="E411" s="60"/>
      <c r="F411" s="60"/>
      <c r="G411" s="60"/>
      <c r="H411" s="56"/>
      <c r="I411" s="75"/>
    </row>
    <row r="412" spans="1:9">
      <c r="A412" s="88"/>
      <c r="B412" s="70"/>
      <c r="C412" s="63"/>
      <c r="D412" s="63"/>
      <c r="E412" s="63"/>
      <c r="F412" s="63"/>
      <c r="G412" s="63"/>
      <c r="H412" s="70"/>
      <c r="I412" s="72"/>
    </row>
    <row r="413" spans="1:9">
      <c r="A413" s="87"/>
      <c r="B413" s="56"/>
      <c r="C413" s="60"/>
      <c r="D413" s="60"/>
      <c r="E413" s="60"/>
      <c r="F413" s="60"/>
      <c r="G413" s="60"/>
      <c r="H413" s="56"/>
      <c r="I413" s="75"/>
    </row>
    <row r="414" spans="1:9">
      <c r="A414" s="88"/>
      <c r="B414" s="70"/>
      <c r="C414" s="63"/>
      <c r="D414" s="63"/>
      <c r="E414" s="63"/>
      <c r="F414" s="63"/>
      <c r="G414" s="63"/>
      <c r="H414" s="70"/>
      <c r="I414" s="72"/>
    </row>
    <row r="415" spans="1:9">
      <c r="A415" s="87"/>
      <c r="B415" s="56"/>
      <c r="C415" s="60"/>
      <c r="D415" s="60"/>
      <c r="E415" s="60"/>
      <c r="F415" s="60"/>
      <c r="G415" s="60"/>
      <c r="H415" s="56"/>
      <c r="I415" s="75"/>
    </row>
    <row r="416" spans="1:9">
      <c r="A416" s="88"/>
      <c r="B416" s="70"/>
      <c r="C416" s="63"/>
      <c r="D416" s="63"/>
      <c r="E416" s="63"/>
      <c r="F416" s="63"/>
      <c r="G416" s="63"/>
      <c r="H416" s="70"/>
      <c r="I416" s="72"/>
    </row>
    <row r="417" spans="1:9">
      <c r="A417" s="87"/>
      <c r="B417" s="56"/>
      <c r="C417" s="60"/>
      <c r="D417" s="60"/>
      <c r="E417" s="60"/>
      <c r="F417" s="60"/>
      <c r="G417" s="60"/>
      <c r="H417" s="56"/>
      <c r="I417" s="75"/>
    </row>
    <row r="418" spans="1:9">
      <c r="A418" s="88"/>
      <c r="B418" s="70"/>
      <c r="C418" s="63"/>
      <c r="D418" s="63"/>
      <c r="E418" s="63"/>
      <c r="F418" s="63"/>
      <c r="G418" s="63"/>
      <c r="H418" s="70"/>
      <c r="I418" s="72"/>
    </row>
    <row r="419" spans="1:9">
      <c r="A419" s="87"/>
      <c r="B419" s="56"/>
      <c r="C419" s="60"/>
      <c r="D419" s="60"/>
      <c r="E419" s="60"/>
      <c r="F419" s="60"/>
      <c r="G419" s="60"/>
      <c r="H419" s="56"/>
      <c r="I419" s="75"/>
    </row>
    <row r="420" spans="1:9">
      <c r="A420" s="88"/>
      <c r="B420" s="70"/>
      <c r="C420" s="63"/>
      <c r="D420" s="63"/>
      <c r="E420" s="63"/>
      <c r="F420" s="63"/>
      <c r="G420" s="63"/>
      <c r="H420" s="70"/>
      <c r="I420" s="72"/>
    </row>
    <row r="421" spans="1:9">
      <c r="A421" s="87"/>
      <c r="B421" s="56"/>
      <c r="C421" s="60"/>
      <c r="D421" s="60"/>
      <c r="E421" s="60"/>
      <c r="F421" s="60"/>
      <c r="G421" s="60"/>
      <c r="H421" s="56"/>
      <c r="I421" s="75"/>
    </row>
    <row r="422" spans="1:9">
      <c r="A422" s="88"/>
      <c r="B422" s="70"/>
      <c r="C422" s="63"/>
      <c r="D422" s="63"/>
      <c r="E422" s="63"/>
      <c r="F422" s="63"/>
      <c r="G422" s="63"/>
      <c r="H422" s="70"/>
      <c r="I422" s="72"/>
    </row>
    <row r="423" spans="1:9">
      <c r="A423" s="87"/>
      <c r="B423" s="56"/>
      <c r="C423" s="60"/>
      <c r="D423" s="60"/>
      <c r="E423" s="60"/>
      <c r="F423" s="60"/>
      <c r="G423" s="60"/>
      <c r="H423" s="56"/>
      <c r="I423" s="75"/>
    </row>
    <row r="424" spans="1:9">
      <c r="A424" s="88"/>
      <c r="B424" s="70"/>
      <c r="C424" s="63"/>
      <c r="D424" s="63"/>
      <c r="E424" s="63"/>
      <c r="F424" s="63"/>
      <c r="G424" s="63"/>
      <c r="H424" s="70"/>
      <c r="I424" s="72"/>
    </row>
    <row r="425" spans="1:9">
      <c r="A425" s="87"/>
      <c r="B425" s="56"/>
      <c r="C425" s="60"/>
      <c r="D425" s="60"/>
      <c r="E425" s="60"/>
      <c r="F425" s="60"/>
      <c r="G425" s="60"/>
      <c r="H425" s="56"/>
      <c r="I425" s="75"/>
    </row>
    <row r="426" spans="1:9">
      <c r="A426" s="88"/>
      <c r="B426" s="70"/>
      <c r="C426" s="63"/>
      <c r="D426" s="63"/>
      <c r="E426" s="63"/>
      <c r="F426" s="63"/>
      <c r="G426" s="63"/>
      <c r="H426" s="70"/>
      <c r="I426" s="72"/>
    </row>
    <row r="427" spans="1:9">
      <c r="A427" s="87"/>
      <c r="B427" s="56"/>
      <c r="C427" s="60"/>
      <c r="D427" s="60"/>
      <c r="E427" s="60"/>
      <c r="F427" s="60"/>
      <c r="G427" s="60"/>
      <c r="H427" s="56"/>
      <c r="I427" s="75"/>
    </row>
    <row r="428" spans="1:9">
      <c r="A428" s="88"/>
      <c r="B428" s="70"/>
      <c r="C428" s="63"/>
      <c r="D428" s="63"/>
      <c r="E428" s="63"/>
      <c r="F428" s="63"/>
      <c r="G428" s="63"/>
      <c r="H428" s="70"/>
      <c r="I428" s="72"/>
    </row>
    <row r="429" spans="1:9">
      <c r="A429" s="87"/>
      <c r="B429" s="56"/>
      <c r="C429" s="60"/>
      <c r="D429" s="60"/>
      <c r="E429" s="60"/>
      <c r="F429" s="60"/>
      <c r="G429" s="60"/>
      <c r="H429" s="56"/>
      <c r="I429" s="75"/>
    </row>
    <row r="430" spans="1:9">
      <c r="A430" s="88"/>
      <c r="B430" s="70"/>
      <c r="C430" s="63"/>
      <c r="D430" s="63"/>
      <c r="E430" s="63"/>
      <c r="F430" s="63"/>
      <c r="G430" s="63"/>
      <c r="H430" s="70"/>
      <c r="I430" s="72"/>
    </row>
    <row r="431" spans="1:9">
      <c r="A431" s="87"/>
      <c r="B431" s="56"/>
      <c r="C431" s="60"/>
      <c r="D431" s="60"/>
      <c r="E431" s="60"/>
      <c r="F431" s="60"/>
      <c r="G431" s="60"/>
      <c r="H431" s="56"/>
      <c r="I431" s="75"/>
    </row>
    <row r="432" spans="1:9">
      <c r="A432" s="88"/>
      <c r="B432" s="70"/>
      <c r="C432" s="63"/>
      <c r="D432" s="63"/>
      <c r="E432" s="63"/>
      <c r="F432" s="63"/>
      <c r="G432" s="63"/>
      <c r="H432" s="70"/>
      <c r="I432" s="72"/>
    </row>
    <row r="433" spans="1:9">
      <c r="A433" s="87"/>
      <c r="B433" s="56"/>
      <c r="C433" s="60"/>
      <c r="D433" s="60"/>
      <c r="E433" s="60"/>
      <c r="F433" s="60"/>
      <c r="G433" s="60"/>
      <c r="H433" s="56"/>
      <c r="I433" s="75"/>
    </row>
    <row r="434" spans="1:9">
      <c r="A434" s="88"/>
      <c r="B434" s="70"/>
      <c r="C434" s="63"/>
      <c r="D434" s="63"/>
      <c r="E434" s="63"/>
      <c r="F434" s="63"/>
      <c r="G434" s="63"/>
      <c r="H434" s="70"/>
      <c r="I434" s="72"/>
    </row>
    <row r="435" spans="1:9">
      <c r="A435" s="87"/>
      <c r="B435" s="56"/>
      <c r="C435" s="60"/>
      <c r="D435" s="60"/>
      <c r="E435" s="60"/>
      <c r="F435" s="60"/>
      <c r="G435" s="60"/>
      <c r="H435" s="56"/>
      <c r="I435" s="75"/>
    </row>
    <row r="436" spans="1:9">
      <c r="A436" s="88"/>
      <c r="B436" s="70"/>
      <c r="C436" s="63"/>
      <c r="D436" s="63"/>
      <c r="E436" s="63"/>
      <c r="F436" s="63"/>
      <c r="G436" s="63"/>
      <c r="H436" s="70"/>
      <c r="I436" s="72"/>
    </row>
    <row r="437" spans="1:9">
      <c r="A437" s="87"/>
      <c r="B437" s="56"/>
      <c r="C437" s="60"/>
      <c r="D437" s="60"/>
      <c r="E437" s="60"/>
      <c r="F437" s="60"/>
      <c r="G437" s="60"/>
      <c r="H437" s="56"/>
      <c r="I437" s="75"/>
    </row>
    <row r="438" spans="1:9">
      <c r="A438" s="88"/>
      <c r="B438" s="70"/>
      <c r="C438" s="63"/>
      <c r="D438" s="63"/>
      <c r="E438" s="63"/>
      <c r="F438" s="63"/>
      <c r="G438" s="63"/>
      <c r="H438" s="70"/>
      <c r="I438" s="72"/>
    </row>
    <row r="439" spans="1:9">
      <c r="A439" s="87"/>
      <c r="B439" s="56"/>
      <c r="C439" s="60"/>
      <c r="D439" s="60"/>
      <c r="E439" s="60"/>
      <c r="F439" s="60"/>
      <c r="G439" s="60"/>
      <c r="H439" s="56"/>
      <c r="I439" s="75"/>
    </row>
    <row r="440" spans="1:9">
      <c r="A440" s="88"/>
      <c r="B440" s="70"/>
      <c r="C440" s="63"/>
      <c r="D440" s="63"/>
      <c r="E440" s="63"/>
      <c r="F440" s="63"/>
      <c r="G440" s="63"/>
      <c r="H440" s="70"/>
      <c r="I440" s="72"/>
    </row>
    <row r="441" spans="1:9">
      <c r="A441" s="87"/>
      <c r="B441" s="56"/>
      <c r="C441" s="60"/>
      <c r="D441" s="60"/>
      <c r="E441" s="60"/>
      <c r="F441" s="60"/>
      <c r="G441" s="60"/>
      <c r="H441" s="56"/>
      <c r="I441" s="75"/>
    </row>
    <row r="442" spans="1:9">
      <c r="A442" s="88"/>
      <c r="B442" s="70"/>
      <c r="C442" s="63"/>
      <c r="D442" s="63"/>
      <c r="E442" s="63"/>
      <c r="F442" s="63"/>
      <c r="G442" s="63"/>
      <c r="H442" s="70"/>
      <c r="I442" s="72"/>
    </row>
    <row r="443" spans="1:9">
      <c r="A443" s="87"/>
      <c r="B443" s="56"/>
      <c r="C443" s="60"/>
      <c r="D443" s="60"/>
      <c r="E443" s="60"/>
      <c r="F443" s="60"/>
      <c r="G443" s="60"/>
      <c r="H443" s="56"/>
      <c r="I443" s="75"/>
    </row>
    <row r="444" spans="1:9">
      <c r="A444" s="88"/>
      <c r="B444" s="70"/>
      <c r="C444" s="63"/>
      <c r="D444" s="63"/>
      <c r="E444" s="63"/>
      <c r="F444" s="63"/>
      <c r="G444" s="63"/>
      <c r="H444" s="70"/>
      <c r="I444" s="72"/>
    </row>
    <row r="445" spans="1:9">
      <c r="A445" s="87"/>
      <c r="B445" s="56"/>
      <c r="C445" s="60"/>
      <c r="D445" s="60"/>
      <c r="E445" s="60"/>
      <c r="F445" s="60"/>
      <c r="G445" s="60"/>
      <c r="H445" s="56"/>
      <c r="I445" s="75"/>
    </row>
    <row r="446" spans="1:9">
      <c r="A446" s="88"/>
      <c r="B446" s="70"/>
      <c r="C446" s="63"/>
      <c r="D446" s="63"/>
      <c r="E446" s="63"/>
      <c r="F446" s="63"/>
      <c r="G446" s="63"/>
      <c r="H446" s="70"/>
      <c r="I446" s="72"/>
    </row>
    <row r="447" spans="1:9">
      <c r="A447" s="87"/>
      <c r="B447" s="56"/>
      <c r="C447" s="60"/>
      <c r="D447" s="60"/>
      <c r="E447" s="60"/>
      <c r="F447" s="60"/>
      <c r="G447" s="60"/>
      <c r="H447" s="56"/>
      <c r="I447" s="75"/>
    </row>
    <row r="448" spans="1:9">
      <c r="A448" s="88"/>
      <c r="B448" s="70"/>
      <c r="C448" s="63"/>
      <c r="D448" s="63"/>
      <c r="E448" s="63"/>
      <c r="F448" s="63"/>
      <c r="G448" s="63"/>
      <c r="H448" s="70"/>
      <c r="I448" s="72"/>
    </row>
    <row r="449" spans="1:9">
      <c r="A449" s="87"/>
      <c r="B449" s="56"/>
      <c r="C449" s="60"/>
      <c r="D449" s="60"/>
      <c r="E449" s="60"/>
      <c r="F449" s="60"/>
      <c r="G449" s="60"/>
      <c r="H449" s="56"/>
      <c r="I449" s="75"/>
    </row>
    <row r="450" spans="1:9">
      <c r="A450" s="88"/>
      <c r="B450" s="70"/>
      <c r="C450" s="63"/>
      <c r="D450" s="63"/>
      <c r="E450" s="63"/>
      <c r="F450" s="63"/>
      <c r="G450" s="63"/>
      <c r="H450" s="70"/>
      <c r="I450" s="72"/>
    </row>
    <row r="451" spans="1:9">
      <c r="A451" s="87"/>
      <c r="B451" s="56"/>
      <c r="C451" s="60"/>
      <c r="D451" s="60"/>
      <c r="E451" s="60"/>
      <c r="F451" s="60"/>
      <c r="G451" s="60"/>
      <c r="H451" s="56"/>
      <c r="I451" s="75"/>
    </row>
    <row r="452" spans="1:9">
      <c r="A452" s="88"/>
      <c r="B452" s="70"/>
      <c r="C452" s="63"/>
      <c r="D452" s="63"/>
      <c r="E452" s="63"/>
      <c r="F452" s="63"/>
      <c r="G452" s="63"/>
      <c r="H452" s="70"/>
      <c r="I452" s="72"/>
    </row>
    <row r="453" spans="1:9">
      <c r="A453" s="87"/>
      <c r="B453" s="56"/>
      <c r="C453" s="60"/>
      <c r="D453" s="60"/>
      <c r="E453" s="60"/>
      <c r="F453" s="60"/>
      <c r="G453" s="60"/>
      <c r="H453" s="56"/>
      <c r="I453" s="75"/>
    </row>
    <row r="454" spans="1:9">
      <c r="A454" s="88"/>
      <c r="B454" s="70"/>
      <c r="C454" s="63"/>
      <c r="D454" s="63"/>
      <c r="E454" s="63"/>
      <c r="F454" s="63"/>
      <c r="G454" s="63"/>
      <c r="H454" s="70"/>
      <c r="I454" s="72"/>
    </row>
    <row r="455" spans="1:9">
      <c r="A455" s="87"/>
      <c r="B455" s="56"/>
      <c r="C455" s="60"/>
      <c r="D455" s="60"/>
      <c r="E455" s="60"/>
      <c r="F455" s="60"/>
      <c r="G455" s="60"/>
      <c r="H455" s="56"/>
      <c r="I455" s="75"/>
    </row>
    <row r="456" spans="1:9">
      <c r="A456" s="88"/>
      <c r="B456" s="70"/>
      <c r="C456" s="63"/>
      <c r="D456" s="63"/>
      <c r="E456" s="63"/>
      <c r="F456" s="63"/>
      <c r="G456" s="63"/>
      <c r="H456" s="70"/>
      <c r="I456" s="72"/>
    </row>
    <row r="457" spans="1:9">
      <c r="A457" s="87"/>
      <c r="B457" s="56"/>
      <c r="C457" s="60"/>
      <c r="D457" s="60"/>
      <c r="E457" s="60"/>
      <c r="F457" s="60"/>
      <c r="G457" s="60"/>
      <c r="H457" s="56"/>
      <c r="I457" s="75"/>
    </row>
    <row r="458" spans="1:9">
      <c r="A458" s="88"/>
      <c r="B458" s="70"/>
      <c r="C458" s="63"/>
      <c r="D458" s="63"/>
      <c r="E458" s="63"/>
      <c r="F458" s="63"/>
      <c r="G458" s="63"/>
      <c r="H458" s="70"/>
      <c r="I458" s="72"/>
    </row>
    <row r="459" spans="1:9">
      <c r="A459" s="87"/>
      <c r="B459" s="56"/>
      <c r="C459" s="60"/>
      <c r="D459" s="60"/>
      <c r="E459" s="60"/>
      <c r="F459" s="60"/>
      <c r="G459" s="60"/>
      <c r="H459" s="56"/>
      <c r="I459" s="75"/>
    </row>
    <row r="460" spans="1:9">
      <c r="A460" s="88"/>
      <c r="B460" s="70"/>
      <c r="C460" s="63"/>
      <c r="D460" s="63"/>
      <c r="E460" s="63"/>
      <c r="F460" s="63"/>
      <c r="G460" s="63"/>
      <c r="H460" s="70"/>
      <c r="I460" s="72"/>
    </row>
    <row r="461" spans="1:9">
      <c r="A461" s="87"/>
      <c r="B461" s="56"/>
      <c r="C461" s="60"/>
      <c r="D461" s="60"/>
      <c r="E461" s="60"/>
      <c r="F461" s="60"/>
      <c r="G461" s="60"/>
      <c r="H461" s="56"/>
      <c r="I461" s="75"/>
    </row>
    <row r="462" spans="1:9">
      <c r="A462" s="88"/>
      <c r="B462" s="70"/>
      <c r="C462" s="63"/>
      <c r="D462" s="63"/>
      <c r="E462" s="63"/>
      <c r="F462" s="63"/>
      <c r="G462" s="63"/>
      <c r="H462" s="70"/>
      <c r="I462" s="72"/>
    </row>
    <row r="463" spans="1:9">
      <c r="A463" s="87"/>
      <c r="B463" s="56"/>
      <c r="C463" s="60"/>
      <c r="D463" s="60"/>
      <c r="E463" s="60"/>
      <c r="F463" s="60"/>
      <c r="G463" s="60"/>
      <c r="H463" s="56"/>
      <c r="I463" s="75"/>
    </row>
    <row r="464" spans="1:9">
      <c r="A464" s="88"/>
      <c r="B464" s="70"/>
      <c r="C464" s="63"/>
      <c r="D464" s="63"/>
      <c r="E464" s="63"/>
      <c r="F464" s="63"/>
      <c r="G464" s="63"/>
      <c r="H464" s="70"/>
      <c r="I464" s="72"/>
    </row>
    <row r="465" spans="1:9">
      <c r="A465" s="87"/>
      <c r="B465" s="56"/>
      <c r="C465" s="60"/>
      <c r="D465" s="60"/>
      <c r="E465" s="60"/>
      <c r="F465" s="60"/>
      <c r="G465" s="60"/>
      <c r="H465" s="56"/>
      <c r="I465" s="75"/>
    </row>
    <row r="466" spans="1:9">
      <c r="A466" s="88"/>
      <c r="B466" s="70"/>
      <c r="C466" s="63"/>
      <c r="D466" s="63"/>
      <c r="E466" s="63"/>
      <c r="F466" s="63"/>
      <c r="G466" s="63"/>
      <c r="H466" s="70"/>
      <c r="I466" s="72"/>
    </row>
    <row r="467" spans="1:9">
      <c r="A467" s="87"/>
      <c r="B467" s="56"/>
      <c r="C467" s="60"/>
      <c r="D467" s="60"/>
      <c r="E467" s="60"/>
      <c r="F467" s="60"/>
      <c r="G467" s="60"/>
      <c r="H467" s="56"/>
      <c r="I467" s="75"/>
    </row>
    <row r="468" spans="1:9">
      <c r="A468" s="88"/>
      <c r="B468" s="70"/>
      <c r="C468" s="63"/>
      <c r="D468" s="63"/>
      <c r="E468" s="63"/>
      <c r="F468" s="63"/>
      <c r="G468" s="63"/>
      <c r="H468" s="70"/>
      <c r="I468" s="72"/>
    </row>
    <row r="469" spans="1:9">
      <c r="A469" s="87"/>
      <c r="B469" s="56"/>
      <c r="C469" s="60"/>
      <c r="D469" s="60"/>
      <c r="E469" s="60"/>
      <c r="F469" s="60"/>
      <c r="G469" s="60"/>
      <c r="H469" s="56"/>
      <c r="I469" s="75"/>
    </row>
    <row r="470" spans="1:9">
      <c r="A470" s="88"/>
      <c r="B470" s="70"/>
      <c r="C470" s="63"/>
      <c r="D470" s="63"/>
      <c r="E470" s="63"/>
      <c r="F470" s="63"/>
      <c r="G470" s="63"/>
      <c r="H470" s="70"/>
      <c r="I470" s="72"/>
    </row>
    <row r="471" spans="1:9">
      <c r="A471" s="87"/>
      <c r="B471" s="56"/>
      <c r="C471" s="60"/>
      <c r="D471" s="60"/>
      <c r="E471" s="60"/>
      <c r="F471" s="60"/>
      <c r="G471" s="60"/>
      <c r="H471" s="56"/>
      <c r="I471" s="75"/>
    </row>
    <row r="472" spans="1:9">
      <c r="A472" s="88"/>
      <c r="B472" s="70"/>
      <c r="C472" s="63"/>
      <c r="D472" s="63"/>
      <c r="E472" s="63"/>
      <c r="F472" s="63"/>
      <c r="G472" s="63"/>
      <c r="H472" s="70"/>
      <c r="I472" s="72"/>
    </row>
    <row r="473" spans="1:9">
      <c r="A473" s="87"/>
      <c r="B473" s="56"/>
      <c r="C473" s="60"/>
      <c r="D473" s="60"/>
      <c r="E473" s="60"/>
      <c r="F473" s="60"/>
      <c r="G473" s="60"/>
      <c r="H473" s="56"/>
      <c r="I473" s="75"/>
    </row>
    <row r="474" spans="1:9">
      <c r="A474" s="88"/>
      <c r="B474" s="70"/>
      <c r="C474" s="63"/>
      <c r="D474" s="63"/>
      <c r="E474" s="63"/>
      <c r="F474" s="63"/>
      <c r="G474" s="63"/>
      <c r="H474" s="70"/>
      <c r="I474" s="72"/>
    </row>
    <row r="475" spans="1:9">
      <c r="A475" s="87"/>
      <c r="B475" s="56"/>
      <c r="C475" s="60"/>
      <c r="D475" s="60"/>
      <c r="E475" s="60"/>
      <c r="F475" s="60"/>
      <c r="G475" s="60"/>
      <c r="H475" s="56"/>
      <c r="I475" s="75"/>
    </row>
    <row r="476" spans="1:9">
      <c r="A476" s="88"/>
      <c r="B476" s="70"/>
      <c r="C476" s="63"/>
      <c r="D476" s="63"/>
      <c r="E476" s="63"/>
      <c r="F476" s="63"/>
      <c r="G476" s="63"/>
      <c r="H476" s="70"/>
      <c r="I476" s="72"/>
    </row>
    <row r="477" spans="1:9">
      <c r="A477" s="87"/>
      <c r="B477" s="56"/>
      <c r="C477" s="60"/>
      <c r="D477" s="60"/>
      <c r="E477" s="60"/>
      <c r="F477" s="60"/>
      <c r="G477" s="60"/>
      <c r="H477" s="56"/>
      <c r="I477" s="75"/>
    </row>
    <row r="478" spans="1:9">
      <c r="A478" s="88"/>
      <c r="B478" s="70"/>
      <c r="C478" s="63"/>
      <c r="D478" s="63"/>
      <c r="E478" s="63"/>
      <c r="F478" s="63"/>
      <c r="G478" s="63"/>
      <c r="H478" s="70"/>
      <c r="I478" s="72"/>
    </row>
    <row r="479" spans="1:9">
      <c r="A479" s="87"/>
      <c r="B479" s="56"/>
      <c r="C479" s="60"/>
      <c r="D479" s="60"/>
      <c r="E479" s="60"/>
      <c r="F479" s="60"/>
      <c r="G479" s="60"/>
      <c r="H479" s="56"/>
      <c r="I479" s="75"/>
    </row>
    <row r="480" spans="1:9">
      <c r="A480" s="88"/>
      <c r="B480" s="70"/>
      <c r="C480" s="63"/>
      <c r="D480" s="63"/>
      <c r="E480" s="63"/>
      <c r="F480" s="63"/>
      <c r="G480" s="63"/>
      <c r="H480" s="70"/>
      <c r="I480" s="72"/>
    </row>
    <row r="481" spans="1:9">
      <c r="A481" s="87"/>
      <c r="B481" s="56"/>
      <c r="C481" s="60"/>
      <c r="D481" s="60"/>
      <c r="E481" s="60"/>
      <c r="F481" s="60"/>
      <c r="G481" s="60"/>
      <c r="H481" s="56"/>
      <c r="I481" s="75"/>
    </row>
    <row r="482" spans="1:9">
      <c r="A482" s="88"/>
      <c r="B482" s="70"/>
      <c r="C482" s="63"/>
      <c r="D482" s="63"/>
      <c r="E482" s="63"/>
      <c r="F482" s="63"/>
      <c r="G482" s="63"/>
      <c r="H482" s="70"/>
      <c r="I482" s="72"/>
    </row>
    <row r="483" spans="1:9">
      <c r="A483" s="87"/>
      <c r="B483" s="56"/>
      <c r="C483" s="60"/>
      <c r="D483" s="60"/>
      <c r="E483" s="60"/>
      <c r="F483" s="60"/>
      <c r="G483" s="60"/>
      <c r="H483" s="56"/>
      <c r="I483" s="75"/>
    </row>
    <row r="484" spans="1:9">
      <c r="A484" s="88"/>
      <c r="B484" s="70"/>
      <c r="C484" s="63"/>
      <c r="D484" s="63"/>
      <c r="E484" s="63"/>
      <c r="F484" s="63"/>
      <c r="G484" s="63"/>
      <c r="H484" s="70"/>
      <c r="I484" s="72"/>
    </row>
    <row r="485" spans="1:9">
      <c r="A485" s="87"/>
      <c r="B485" s="56"/>
      <c r="C485" s="60"/>
      <c r="D485" s="60"/>
      <c r="E485" s="60"/>
      <c r="F485" s="60"/>
      <c r="G485" s="60"/>
      <c r="H485" s="56"/>
      <c r="I485" s="75"/>
    </row>
    <row r="486" spans="1:9">
      <c r="A486" s="88"/>
      <c r="B486" s="70"/>
      <c r="C486" s="63"/>
      <c r="D486" s="63"/>
      <c r="E486" s="63"/>
      <c r="F486" s="63"/>
      <c r="G486" s="63"/>
      <c r="H486" s="70"/>
      <c r="I486" s="72"/>
    </row>
    <row r="487" spans="1:9">
      <c r="A487" s="87"/>
      <c r="B487" s="56"/>
      <c r="C487" s="60"/>
      <c r="D487" s="60"/>
      <c r="E487" s="60"/>
      <c r="F487" s="60"/>
      <c r="G487" s="60"/>
      <c r="H487" s="56"/>
      <c r="I487" s="75"/>
    </row>
    <row r="488" spans="1:9">
      <c r="A488" s="88"/>
      <c r="B488" s="70"/>
      <c r="C488" s="63"/>
      <c r="D488" s="63"/>
      <c r="E488" s="63"/>
      <c r="F488" s="63"/>
      <c r="G488" s="63"/>
      <c r="H488" s="70"/>
      <c r="I488" s="72"/>
    </row>
    <row r="489" spans="1:9">
      <c r="A489" s="87"/>
      <c r="B489" s="56"/>
      <c r="C489" s="60"/>
      <c r="D489" s="60"/>
      <c r="E489" s="60"/>
      <c r="F489" s="60"/>
      <c r="G489" s="60"/>
      <c r="H489" s="56"/>
      <c r="I489" s="75"/>
    </row>
    <row r="490" spans="1:9">
      <c r="A490" s="88"/>
      <c r="B490" s="70"/>
      <c r="C490" s="63"/>
      <c r="D490" s="63"/>
      <c r="E490" s="63"/>
      <c r="F490" s="63"/>
      <c r="G490" s="63"/>
      <c r="H490" s="70"/>
      <c r="I490" s="72"/>
    </row>
    <row r="491" spans="1:9">
      <c r="A491" s="87"/>
      <c r="B491" s="56"/>
      <c r="C491" s="60"/>
      <c r="D491" s="60"/>
      <c r="E491" s="60"/>
      <c r="F491" s="60"/>
      <c r="G491" s="60"/>
      <c r="H491" s="56"/>
      <c r="I491" s="75"/>
    </row>
    <row r="492" spans="1:9">
      <c r="A492" s="88"/>
      <c r="B492" s="70"/>
      <c r="C492" s="63"/>
      <c r="D492" s="63"/>
      <c r="E492" s="63"/>
      <c r="F492" s="63"/>
      <c r="G492" s="63"/>
      <c r="H492" s="70"/>
      <c r="I492" s="72"/>
    </row>
    <row r="493" spans="1:9">
      <c r="A493" s="87"/>
      <c r="B493" s="56"/>
      <c r="C493" s="60"/>
      <c r="D493" s="60"/>
      <c r="E493" s="60"/>
      <c r="F493" s="60"/>
      <c r="G493" s="60"/>
      <c r="H493" s="56"/>
      <c r="I493" s="75"/>
    </row>
    <row r="494" spans="1:9">
      <c r="A494" s="88"/>
      <c r="B494" s="70"/>
      <c r="C494" s="63"/>
      <c r="D494" s="63"/>
      <c r="E494" s="63"/>
      <c r="F494" s="63"/>
      <c r="G494" s="63"/>
      <c r="H494" s="70"/>
      <c r="I494" s="72"/>
    </row>
    <row r="495" spans="1:9">
      <c r="A495" s="87"/>
      <c r="B495" s="56"/>
      <c r="C495" s="60"/>
      <c r="D495" s="60"/>
      <c r="E495" s="60"/>
      <c r="F495" s="60"/>
      <c r="G495" s="60"/>
      <c r="H495" s="56"/>
      <c r="I495" s="75"/>
    </row>
    <row r="496" spans="1:9">
      <c r="A496" s="88"/>
      <c r="B496" s="70"/>
      <c r="C496" s="63"/>
      <c r="D496" s="63"/>
      <c r="E496" s="63"/>
      <c r="F496" s="63"/>
      <c r="G496" s="63"/>
      <c r="H496" s="70"/>
      <c r="I496" s="72"/>
    </row>
    <row r="497" spans="1:9">
      <c r="A497" s="87"/>
      <c r="B497" s="56"/>
      <c r="C497" s="60"/>
      <c r="D497" s="60"/>
      <c r="E497" s="60"/>
      <c r="F497" s="60"/>
      <c r="G497" s="60"/>
      <c r="H497" s="56"/>
      <c r="I497" s="75"/>
    </row>
    <row r="498" spans="1:9">
      <c r="A498" s="88"/>
      <c r="B498" s="70"/>
      <c r="C498" s="63"/>
      <c r="D498" s="63"/>
      <c r="E498" s="63"/>
      <c r="F498" s="63"/>
      <c r="G498" s="63"/>
      <c r="H498" s="70"/>
      <c r="I498" s="72"/>
    </row>
    <row r="499" spans="1:9">
      <c r="A499" s="87"/>
      <c r="B499" s="56"/>
      <c r="C499" s="60"/>
      <c r="D499" s="60"/>
      <c r="E499" s="60"/>
      <c r="F499" s="60"/>
      <c r="G499" s="60"/>
      <c r="H499" s="56"/>
      <c r="I499" s="75"/>
    </row>
    <row r="500" spans="1:9">
      <c r="A500" s="88"/>
      <c r="B500" s="70"/>
      <c r="C500" s="63"/>
      <c r="D500" s="63"/>
      <c r="E500" s="63"/>
      <c r="F500" s="63"/>
      <c r="G500" s="63"/>
      <c r="H500" s="70"/>
      <c r="I500" s="72"/>
    </row>
  </sheetData>
  <mergeCells count="2">
    <mergeCell ref="A2:H2"/>
    <mergeCell ref="A1:H1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500"/>
  <sheetViews>
    <sheetView showGridLines="0" workbookViewId="0">
      <selection sqref="A1:M1"/>
    </sheetView>
  </sheetViews>
  <sheetFormatPr baseColWidth="10" defaultColWidth="8.83203125" defaultRowHeight="14"/>
  <cols>
    <col min="1" max="1" width="12" customWidth="1"/>
    <col min="2" max="2" width="18" style="7" customWidth="1"/>
    <col min="3" max="5" width="12" style="7" customWidth="1"/>
    <col min="6" max="6" width="16" style="7" customWidth="1"/>
    <col min="7" max="7" width="10" style="7" customWidth="1"/>
    <col min="8" max="9" width="14" style="7" customWidth="1"/>
    <col min="10" max="10" width="10" style="7" customWidth="1"/>
    <col min="11" max="12" width="12" customWidth="1"/>
    <col min="13" max="13" width="24" customWidth="1"/>
  </cols>
  <sheetData>
    <row r="1" spans="1:23" ht="42.75" customHeight="1">
      <c r="A1" s="112" t="s">
        <v>220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32" customHeight="1">
      <c r="A2" s="47" t="s">
        <v>221</v>
      </c>
      <c r="B2" s="77"/>
      <c r="C2" s="77"/>
      <c r="D2" s="77"/>
      <c r="E2" s="77"/>
      <c r="F2" s="77"/>
      <c r="G2" s="77"/>
      <c r="H2" s="77"/>
      <c r="I2" s="77"/>
      <c r="J2" s="77"/>
      <c r="K2" s="47"/>
      <c r="L2" s="47"/>
      <c r="M2" s="47"/>
    </row>
    <row r="4" spans="1:23" ht="32">
      <c r="A4" s="52" t="s">
        <v>62</v>
      </c>
      <c r="B4" s="53" t="s">
        <v>17</v>
      </c>
      <c r="C4" s="53" t="s">
        <v>76</v>
      </c>
      <c r="D4" s="53" t="s">
        <v>77</v>
      </c>
      <c r="E4" s="53" t="s">
        <v>78</v>
      </c>
      <c r="F4" s="53" t="s">
        <v>79</v>
      </c>
      <c r="G4" s="53" t="s">
        <v>80</v>
      </c>
      <c r="H4" s="53" t="s">
        <v>81</v>
      </c>
      <c r="I4" s="53" t="s">
        <v>82</v>
      </c>
      <c r="J4" s="53" t="s">
        <v>38</v>
      </c>
      <c r="K4" s="53" t="s">
        <v>83</v>
      </c>
      <c r="L4" s="53" t="s">
        <v>222</v>
      </c>
      <c r="M4" s="55" t="s">
        <v>90</v>
      </c>
    </row>
    <row r="5" spans="1:23">
      <c r="A5" s="74">
        <v>46127</v>
      </c>
      <c r="B5" s="56" t="s">
        <v>92</v>
      </c>
      <c r="C5" s="89">
        <v>1</v>
      </c>
      <c r="D5" s="89">
        <v>2</v>
      </c>
      <c r="E5" s="89">
        <v>3</v>
      </c>
      <c r="F5" s="89">
        <v>3</v>
      </c>
      <c r="G5" s="89">
        <v>3</v>
      </c>
      <c r="H5" s="89">
        <v>3</v>
      </c>
      <c r="I5" s="89">
        <v>1</v>
      </c>
      <c r="J5" s="89" t="s">
        <v>223</v>
      </c>
      <c r="K5" s="90">
        <v>16</v>
      </c>
      <c r="L5" s="75" t="s">
        <v>223</v>
      </c>
      <c r="M5" s="75" t="s">
        <v>224</v>
      </c>
    </row>
    <row r="6" spans="1:23">
      <c r="A6" s="71">
        <v>46127</v>
      </c>
      <c r="B6" s="70" t="s">
        <v>98</v>
      </c>
      <c r="C6" s="68">
        <v>2</v>
      </c>
      <c r="D6" s="68">
        <v>3</v>
      </c>
      <c r="E6" s="68">
        <v>3</v>
      </c>
      <c r="F6" s="68">
        <v>3</v>
      </c>
      <c r="G6" s="68">
        <v>2</v>
      </c>
      <c r="H6" s="68">
        <v>3</v>
      </c>
      <c r="I6" s="68">
        <v>1</v>
      </c>
      <c r="J6" s="68" t="s">
        <v>223</v>
      </c>
      <c r="K6" s="91">
        <v>17</v>
      </c>
      <c r="L6" s="72" t="s">
        <v>223</v>
      </c>
      <c r="M6" s="72" t="s">
        <v>225</v>
      </c>
    </row>
    <row r="7" spans="1:23">
      <c r="A7" s="74">
        <v>46127</v>
      </c>
      <c r="B7" s="56" t="s">
        <v>103</v>
      </c>
      <c r="C7" s="89">
        <v>1</v>
      </c>
      <c r="D7" s="89">
        <v>3</v>
      </c>
      <c r="E7" s="89">
        <v>2</v>
      </c>
      <c r="F7" s="89">
        <v>3</v>
      </c>
      <c r="G7" s="89">
        <v>3</v>
      </c>
      <c r="H7" s="89">
        <v>3</v>
      </c>
      <c r="I7" s="89">
        <v>1</v>
      </c>
      <c r="J7" s="89" t="s">
        <v>223</v>
      </c>
      <c r="K7" s="90">
        <v>16</v>
      </c>
      <c r="L7" s="75" t="s">
        <v>223</v>
      </c>
      <c r="M7" s="75" t="s">
        <v>226</v>
      </c>
    </row>
    <row r="8" spans="1:23">
      <c r="A8" s="71">
        <v>46127</v>
      </c>
      <c r="B8" s="70" t="s">
        <v>108</v>
      </c>
      <c r="C8" s="68">
        <v>1</v>
      </c>
      <c r="D8" s="68">
        <v>2</v>
      </c>
      <c r="E8" s="68">
        <v>2</v>
      </c>
      <c r="F8" s="68">
        <v>3</v>
      </c>
      <c r="G8" s="68">
        <v>3</v>
      </c>
      <c r="H8" s="68">
        <v>3</v>
      </c>
      <c r="I8" s="68">
        <v>2</v>
      </c>
      <c r="J8" s="68" t="s">
        <v>95</v>
      </c>
      <c r="K8" s="91">
        <v>16</v>
      </c>
      <c r="L8" s="72" t="s">
        <v>95</v>
      </c>
      <c r="M8" s="72" t="s">
        <v>227</v>
      </c>
    </row>
    <row r="9" spans="1:23">
      <c r="A9" s="74">
        <v>46127</v>
      </c>
      <c r="B9" s="56" t="s">
        <v>43</v>
      </c>
      <c r="C9" s="89">
        <v>1</v>
      </c>
      <c r="D9" s="89">
        <v>2</v>
      </c>
      <c r="E9" s="89">
        <v>3</v>
      </c>
      <c r="F9" s="89">
        <v>3</v>
      </c>
      <c r="G9" s="89">
        <v>2</v>
      </c>
      <c r="H9" s="89">
        <v>3</v>
      </c>
      <c r="I9" s="89">
        <v>2</v>
      </c>
      <c r="J9" s="89" t="s">
        <v>223</v>
      </c>
      <c r="K9" s="90">
        <v>16</v>
      </c>
      <c r="L9" s="75" t="s">
        <v>223</v>
      </c>
      <c r="M9" s="75" t="s">
        <v>228</v>
      </c>
    </row>
    <row r="10" spans="1:23">
      <c r="A10" s="71">
        <v>46127</v>
      </c>
      <c r="B10" s="70" t="s">
        <v>117</v>
      </c>
      <c r="C10" s="68">
        <v>1</v>
      </c>
      <c r="D10" s="68">
        <v>2</v>
      </c>
      <c r="E10" s="68">
        <v>2</v>
      </c>
      <c r="F10" s="68">
        <v>3</v>
      </c>
      <c r="G10" s="68">
        <v>2</v>
      </c>
      <c r="H10" s="68">
        <v>1</v>
      </c>
      <c r="I10" s="68">
        <v>3</v>
      </c>
      <c r="J10" s="68" t="s">
        <v>223</v>
      </c>
      <c r="K10" s="91">
        <v>14</v>
      </c>
      <c r="L10" s="72" t="s">
        <v>223</v>
      </c>
      <c r="M10" s="72" t="s">
        <v>229</v>
      </c>
    </row>
    <row r="11" spans="1:23">
      <c r="A11" s="74">
        <v>46127</v>
      </c>
      <c r="B11" s="56" t="s">
        <v>120</v>
      </c>
      <c r="C11" s="89">
        <v>3</v>
      </c>
      <c r="D11" s="89">
        <v>3</v>
      </c>
      <c r="E11" s="89">
        <v>2</v>
      </c>
      <c r="F11" s="89">
        <v>3</v>
      </c>
      <c r="G11" s="89">
        <v>2</v>
      </c>
      <c r="H11" s="89">
        <v>1</v>
      </c>
      <c r="I11" s="89">
        <v>2</v>
      </c>
      <c r="J11" s="89" t="s">
        <v>223</v>
      </c>
      <c r="K11" s="90">
        <v>16</v>
      </c>
      <c r="L11" s="75" t="s">
        <v>223</v>
      </c>
      <c r="M11" s="75" t="s">
        <v>230</v>
      </c>
    </row>
    <row r="12" spans="1:23">
      <c r="A12" s="71">
        <v>46127</v>
      </c>
      <c r="B12" s="70" t="s">
        <v>123</v>
      </c>
      <c r="C12" s="68">
        <v>2</v>
      </c>
      <c r="D12" s="68">
        <v>2</v>
      </c>
      <c r="E12" s="68">
        <v>3</v>
      </c>
      <c r="F12" s="68">
        <v>3</v>
      </c>
      <c r="G12" s="68">
        <v>3</v>
      </c>
      <c r="H12" s="68">
        <v>3</v>
      </c>
      <c r="I12" s="68">
        <v>3</v>
      </c>
      <c r="J12" s="68" t="s">
        <v>223</v>
      </c>
      <c r="K12" s="91">
        <v>19</v>
      </c>
      <c r="L12" s="72" t="s">
        <v>223</v>
      </c>
      <c r="M12" s="72" t="s">
        <v>231</v>
      </c>
    </row>
    <row r="13" spans="1:23">
      <c r="A13" s="74">
        <v>46127</v>
      </c>
      <c r="B13" s="56" t="s">
        <v>126</v>
      </c>
      <c r="C13" s="89">
        <v>2</v>
      </c>
      <c r="D13" s="89">
        <v>2</v>
      </c>
      <c r="E13" s="89">
        <v>3</v>
      </c>
      <c r="F13" s="89">
        <v>3</v>
      </c>
      <c r="G13" s="89">
        <v>3</v>
      </c>
      <c r="H13" s="89">
        <v>3</v>
      </c>
      <c r="I13" s="89">
        <v>1</v>
      </c>
      <c r="J13" s="89" t="s">
        <v>223</v>
      </c>
      <c r="K13" s="90">
        <v>17</v>
      </c>
      <c r="L13" s="75" t="s">
        <v>223</v>
      </c>
      <c r="M13" s="75" t="s">
        <v>232</v>
      </c>
    </row>
    <row r="14" spans="1:23">
      <c r="A14" s="71">
        <v>46127</v>
      </c>
      <c r="B14" s="70" t="s">
        <v>129</v>
      </c>
      <c r="C14" s="68">
        <v>3</v>
      </c>
      <c r="D14" s="68">
        <v>2</v>
      </c>
      <c r="E14" s="68">
        <v>3</v>
      </c>
      <c r="F14" s="68">
        <v>2</v>
      </c>
      <c r="G14" s="68">
        <v>3</v>
      </c>
      <c r="H14" s="68">
        <v>1</v>
      </c>
      <c r="I14" s="68">
        <v>1</v>
      </c>
      <c r="J14" s="68" t="s">
        <v>223</v>
      </c>
      <c r="K14" s="91">
        <v>15</v>
      </c>
      <c r="L14" s="72" t="s">
        <v>95</v>
      </c>
      <c r="M14" s="72" t="s">
        <v>233</v>
      </c>
    </row>
    <row r="15" spans="1:23">
      <c r="A15" s="74">
        <v>46127</v>
      </c>
      <c r="B15" s="56" t="s">
        <v>132</v>
      </c>
      <c r="C15" s="89">
        <v>2</v>
      </c>
      <c r="D15" s="89">
        <v>3</v>
      </c>
      <c r="E15" s="89">
        <v>3</v>
      </c>
      <c r="F15" s="89">
        <v>2</v>
      </c>
      <c r="G15" s="89">
        <v>2</v>
      </c>
      <c r="H15" s="89">
        <v>2</v>
      </c>
      <c r="I15" s="89">
        <v>3</v>
      </c>
      <c r="J15" s="89" t="s">
        <v>223</v>
      </c>
      <c r="K15" s="90">
        <v>17</v>
      </c>
      <c r="L15" s="75" t="s">
        <v>223</v>
      </c>
      <c r="M15" s="75" t="s">
        <v>234</v>
      </c>
    </row>
    <row r="16" spans="1:23">
      <c r="A16" s="71">
        <v>46127</v>
      </c>
      <c r="B16" s="70" t="s">
        <v>135</v>
      </c>
      <c r="C16" s="68">
        <v>1</v>
      </c>
      <c r="D16" s="68">
        <v>3</v>
      </c>
      <c r="E16" s="68">
        <v>3</v>
      </c>
      <c r="F16" s="68">
        <v>3</v>
      </c>
      <c r="G16" s="68">
        <v>2</v>
      </c>
      <c r="H16" s="68">
        <v>3</v>
      </c>
      <c r="I16" s="68">
        <v>3</v>
      </c>
      <c r="J16" s="68" t="s">
        <v>223</v>
      </c>
      <c r="K16" s="91">
        <v>18</v>
      </c>
      <c r="L16" s="72" t="s">
        <v>223</v>
      </c>
      <c r="M16" s="72" t="s">
        <v>235</v>
      </c>
    </row>
    <row r="17" spans="1:13">
      <c r="A17" s="74">
        <v>46127</v>
      </c>
      <c r="B17" s="56" t="s">
        <v>138</v>
      </c>
      <c r="C17" s="89">
        <v>3</v>
      </c>
      <c r="D17" s="89">
        <v>2</v>
      </c>
      <c r="E17" s="89">
        <v>2</v>
      </c>
      <c r="F17" s="89">
        <v>3</v>
      </c>
      <c r="G17" s="89">
        <v>2</v>
      </c>
      <c r="H17" s="89">
        <v>3</v>
      </c>
      <c r="I17" s="89">
        <v>3</v>
      </c>
      <c r="J17" s="89" t="s">
        <v>223</v>
      </c>
      <c r="K17" s="90">
        <v>18</v>
      </c>
      <c r="L17" s="75" t="s">
        <v>223</v>
      </c>
      <c r="M17" s="75" t="s">
        <v>236</v>
      </c>
    </row>
    <row r="18" spans="1:13">
      <c r="A18" s="71">
        <v>46127</v>
      </c>
      <c r="B18" s="70" t="s">
        <v>141</v>
      </c>
      <c r="C18" s="68">
        <v>2</v>
      </c>
      <c r="D18" s="68">
        <v>3</v>
      </c>
      <c r="E18" s="68">
        <v>3</v>
      </c>
      <c r="F18" s="68">
        <v>3</v>
      </c>
      <c r="G18" s="68">
        <v>3</v>
      </c>
      <c r="H18" s="68">
        <v>1</v>
      </c>
      <c r="I18" s="68">
        <v>3</v>
      </c>
      <c r="J18" s="68" t="s">
        <v>223</v>
      </c>
      <c r="K18" s="91">
        <v>18</v>
      </c>
      <c r="L18" s="72" t="s">
        <v>223</v>
      </c>
      <c r="M18" s="72" t="s">
        <v>237</v>
      </c>
    </row>
    <row r="19" spans="1:13">
      <c r="A19" s="74">
        <v>46127</v>
      </c>
      <c r="B19" s="56" t="s">
        <v>144</v>
      </c>
      <c r="C19" s="89">
        <v>1</v>
      </c>
      <c r="D19" s="89">
        <v>3</v>
      </c>
      <c r="E19" s="89">
        <v>3</v>
      </c>
      <c r="F19" s="89">
        <v>2</v>
      </c>
      <c r="G19" s="89">
        <v>2</v>
      </c>
      <c r="H19" s="89">
        <v>2</v>
      </c>
      <c r="I19" s="89">
        <v>2</v>
      </c>
      <c r="J19" s="89" t="s">
        <v>223</v>
      </c>
      <c r="K19" s="90">
        <v>15</v>
      </c>
      <c r="L19" s="75" t="s">
        <v>223</v>
      </c>
      <c r="M19" s="75" t="s">
        <v>238</v>
      </c>
    </row>
    <row r="20" spans="1:13">
      <c r="A20" s="71"/>
      <c r="B20" s="70"/>
      <c r="C20" s="68"/>
      <c r="D20" s="68"/>
      <c r="E20" s="68"/>
      <c r="F20" s="68"/>
      <c r="G20" s="68"/>
      <c r="H20" s="68"/>
      <c r="I20" s="68"/>
      <c r="J20" s="68"/>
      <c r="K20" s="91"/>
      <c r="L20" s="72"/>
      <c r="M20" s="72"/>
    </row>
    <row r="21" spans="1:13">
      <c r="A21" s="74"/>
      <c r="B21" s="56"/>
      <c r="C21" s="89"/>
      <c r="D21" s="89"/>
      <c r="E21" s="89"/>
      <c r="F21" s="89"/>
      <c r="G21" s="89"/>
      <c r="H21" s="89"/>
      <c r="I21" s="89"/>
      <c r="J21" s="89"/>
      <c r="K21" s="90"/>
      <c r="L21" s="75"/>
      <c r="M21" s="75"/>
    </row>
    <row r="22" spans="1:13">
      <c r="A22" s="71"/>
      <c r="B22" s="70"/>
      <c r="C22" s="68"/>
      <c r="D22" s="68"/>
      <c r="E22" s="68"/>
      <c r="F22" s="68"/>
      <c r="G22" s="68"/>
      <c r="H22" s="68"/>
      <c r="I22" s="68"/>
      <c r="J22" s="68"/>
      <c r="K22" s="91"/>
      <c r="L22" s="72"/>
      <c r="M22" s="72"/>
    </row>
    <row r="23" spans="1:13">
      <c r="A23" s="74"/>
      <c r="B23" s="56"/>
      <c r="C23" s="89"/>
      <c r="D23" s="89"/>
      <c r="E23" s="89"/>
      <c r="F23" s="89"/>
      <c r="G23" s="89"/>
      <c r="H23" s="89"/>
      <c r="I23" s="89"/>
      <c r="J23" s="89"/>
      <c r="K23" s="90"/>
      <c r="L23" s="75"/>
      <c r="M23" s="75"/>
    </row>
    <row r="24" spans="1:13">
      <c r="A24" s="71"/>
      <c r="B24" s="70"/>
      <c r="C24" s="68"/>
      <c r="D24" s="68"/>
      <c r="E24" s="68"/>
      <c r="F24" s="68"/>
      <c r="G24" s="68"/>
      <c r="H24" s="68"/>
      <c r="I24" s="68"/>
      <c r="J24" s="68"/>
      <c r="K24" s="91"/>
      <c r="L24" s="72"/>
      <c r="M24" s="72"/>
    </row>
    <row r="25" spans="1:13">
      <c r="A25" s="74"/>
      <c r="B25" s="56"/>
      <c r="C25" s="89"/>
      <c r="D25" s="89"/>
      <c r="E25" s="89"/>
      <c r="F25" s="89"/>
      <c r="G25" s="89"/>
      <c r="H25" s="89"/>
      <c r="I25" s="89"/>
      <c r="J25" s="89"/>
      <c r="K25" s="90"/>
      <c r="L25" s="75"/>
      <c r="M25" s="75"/>
    </row>
    <row r="26" spans="1:13">
      <c r="A26" s="71"/>
      <c r="B26" s="70"/>
      <c r="C26" s="68"/>
      <c r="D26" s="68"/>
      <c r="E26" s="68"/>
      <c r="F26" s="68"/>
      <c r="G26" s="68"/>
      <c r="H26" s="68"/>
      <c r="I26" s="68"/>
      <c r="J26" s="68"/>
      <c r="K26" s="91"/>
      <c r="L26" s="72"/>
      <c r="M26" s="72"/>
    </row>
    <row r="27" spans="1:13">
      <c r="A27" s="74"/>
      <c r="B27" s="56"/>
      <c r="C27" s="89"/>
      <c r="D27" s="89"/>
      <c r="E27" s="89"/>
      <c r="F27" s="89"/>
      <c r="G27" s="89"/>
      <c r="H27" s="89"/>
      <c r="I27" s="89"/>
      <c r="J27" s="89"/>
      <c r="K27" s="90"/>
      <c r="L27" s="75"/>
      <c r="M27" s="75"/>
    </row>
    <row r="28" spans="1:13">
      <c r="A28" s="71"/>
      <c r="B28" s="70"/>
      <c r="C28" s="68"/>
      <c r="D28" s="68"/>
      <c r="E28" s="68"/>
      <c r="F28" s="68"/>
      <c r="G28" s="68"/>
      <c r="H28" s="68"/>
      <c r="I28" s="68"/>
      <c r="J28" s="68"/>
      <c r="K28" s="91"/>
      <c r="L28" s="72"/>
      <c r="M28" s="72"/>
    </row>
    <row r="29" spans="1:13">
      <c r="A29" s="74"/>
      <c r="B29" s="56"/>
      <c r="C29" s="89"/>
      <c r="D29" s="89"/>
      <c r="E29" s="89"/>
      <c r="F29" s="89"/>
      <c r="G29" s="89"/>
      <c r="H29" s="89"/>
      <c r="I29" s="89"/>
      <c r="J29" s="89"/>
      <c r="K29" s="90"/>
      <c r="L29" s="75"/>
      <c r="M29" s="75"/>
    </row>
    <row r="30" spans="1:13">
      <c r="A30" s="71"/>
      <c r="B30" s="70"/>
      <c r="C30" s="68"/>
      <c r="D30" s="68"/>
      <c r="E30" s="68"/>
      <c r="F30" s="68"/>
      <c r="G30" s="68"/>
      <c r="H30" s="68"/>
      <c r="I30" s="68"/>
      <c r="J30" s="68"/>
      <c r="K30" s="91"/>
      <c r="L30" s="72"/>
      <c r="M30" s="72"/>
    </row>
    <row r="31" spans="1:13">
      <c r="A31" s="74"/>
      <c r="B31" s="56"/>
      <c r="C31" s="89"/>
      <c r="D31" s="89"/>
      <c r="E31" s="89"/>
      <c r="F31" s="89"/>
      <c r="G31" s="89"/>
      <c r="H31" s="89"/>
      <c r="I31" s="89"/>
      <c r="J31" s="89"/>
      <c r="K31" s="90"/>
      <c r="L31" s="75"/>
      <c r="M31" s="75"/>
    </row>
    <row r="32" spans="1:13">
      <c r="A32" s="71"/>
      <c r="B32" s="70"/>
      <c r="C32" s="68"/>
      <c r="D32" s="68"/>
      <c r="E32" s="68"/>
      <c r="F32" s="68"/>
      <c r="G32" s="68"/>
      <c r="H32" s="68"/>
      <c r="I32" s="68"/>
      <c r="J32" s="68"/>
      <c r="K32" s="91"/>
      <c r="L32" s="72"/>
      <c r="M32" s="72"/>
    </row>
    <row r="33" spans="1:13">
      <c r="A33" s="74"/>
      <c r="B33" s="56"/>
      <c r="C33" s="89"/>
      <c r="D33" s="89"/>
      <c r="E33" s="89"/>
      <c r="F33" s="89"/>
      <c r="G33" s="89"/>
      <c r="H33" s="89"/>
      <c r="I33" s="89"/>
      <c r="J33" s="89"/>
      <c r="K33" s="90"/>
      <c r="L33" s="75"/>
      <c r="M33" s="75"/>
    </row>
    <row r="34" spans="1:13">
      <c r="A34" s="71"/>
      <c r="B34" s="70"/>
      <c r="C34" s="68"/>
      <c r="D34" s="68"/>
      <c r="E34" s="68"/>
      <c r="F34" s="68"/>
      <c r="G34" s="68"/>
      <c r="H34" s="68"/>
      <c r="I34" s="68"/>
      <c r="J34" s="68"/>
      <c r="K34" s="91"/>
      <c r="L34" s="72"/>
      <c r="M34" s="72"/>
    </row>
    <row r="35" spans="1:13">
      <c r="A35" s="74"/>
      <c r="B35" s="56"/>
      <c r="C35" s="89"/>
      <c r="D35" s="89"/>
      <c r="E35" s="89"/>
      <c r="F35" s="89"/>
      <c r="G35" s="89"/>
      <c r="H35" s="89"/>
      <c r="I35" s="89"/>
      <c r="J35" s="89"/>
      <c r="K35" s="90"/>
      <c r="L35" s="75"/>
      <c r="M35" s="75"/>
    </row>
    <row r="36" spans="1:13">
      <c r="A36" s="71"/>
      <c r="B36" s="70"/>
      <c r="C36" s="68"/>
      <c r="D36" s="68"/>
      <c r="E36" s="68"/>
      <c r="F36" s="68"/>
      <c r="G36" s="68"/>
      <c r="H36" s="68"/>
      <c r="I36" s="68"/>
      <c r="J36" s="68"/>
      <c r="K36" s="91"/>
      <c r="L36" s="72"/>
      <c r="M36" s="72"/>
    </row>
    <row r="37" spans="1:13">
      <c r="A37" s="74"/>
      <c r="B37" s="56"/>
      <c r="C37" s="89"/>
      <c r="D37" s="89"/>
      <c r="E37" s="89"/>
      <c r="F37" s="89"/>
      <c r="G37" s="89"/>
      <c r="H37" s="89"/>
      <c r="I37" s="89"/>
      <c r="J37" s="89"/>
      <c r="K37" s="90"/>
      <c r="L37" s="75"/>
      <c r="M37" s="75"/>
    </row>
    <row r="38" spans="1:13">
      <c r="A38" s="71"/>
      <c r="B38" s="70"/>
      <c r="C38" s="68"/>
      <c r="D38" s="68"/>
      <c r="E38" s="68"/>
      <c r="F38" s="68"/>
      <c r="G38" s="68"/>
      <c r="H38" s="68"/>
      <c r="I38" s="68"/>
      <c r="J38" s="68"/>
      <c r="K38" s="91"/>
      <c r="L38" s="72"/>
      <c r="M38" s="72"/>
    </row>
    <row r="39" spans="1:13">
      <c r="A39" s="74"/>
      <c r="B39" s="56"/>
      <c r="C39" s="89"/>
      <c r="D39" s="89"/>
      <c r="E39" s="89"/>
      <c r="F39" s="89"/>
      <c r="G39" s="89"/>
      <c r="H39" s="89"/>
      <c r="I39" s="89"/>
      <c r="J39" s="89"/>
      <c r="K39" s="90"/>
      <c r="L39" s="75"/>
      <c r="M39" s="75"/>
    </row>
    <row r="40" spans="1:13">
      <c r="A40" s="71"/>
      <c r="B40" s="70"/>
      <c r="C40" s="68"/>
      <c r="D40" s="68"/>
      <c r="E40" s="68"/>
      <c r="F40" s="68"/>
      <c r="G40" s="68"/>
      <c r="H40" s="68"/>
      <c r="I40" s="68"/>
      <c r="J40" s="68"/>
      <c r="K40" s="91"/>
      <c r="L40" s="72"/>
      <c r="M40" s="72"/>
    </row>
    <row r="41" spans="1:13">
      <c r="A41" s="74"/>
      <c r="B41" s="56"/>
      <c r="C41" s="89"/>
      <c r="D41" s="89"/>
      <c r="E41" s="89"/>
      <c r="F41" s="89"/>
      <c r="G41" s="89"/>
      <c r="H41" s="89"/>
      <c r="I41" s="89"/>
      <c r="J41" s="89"/>
      <c r="K41" s="90"/>
      <c r="L41" s="75"/>
      <c r="M41" s="75"/>
    </row>
    <row r="42" spans="1:13">
      <c r="A42" s="71"/>
      <c r="B42" s="70"/>
      <c r="C42" s="68"/>
      <c r="D42" s="68"/>
      <c r="E42" s="68"/>
      <c r="F42" s="68"/>
      <c r="G42" s="68"/>
      <c r="H42" s="68"/>
      <c r="I42" s="68"/>
      <c r="J42" s="68"/>
      <c r="K42" s="91"/>
      <c r="L42" s="72"/>
      <c r="M42" s="72"/>
    </row>
    <row r="43" spans="1:13">
      <c r="A43" s="74"/>
      <c r="B43" s="56"/>
      <c r="C43" s="89"/>
      <c r="D43" s="89"/>
      <c r="E43" s="89"/>
      <c r="F43" s="89"/>
      <c r="G43" s="89"/>
      <c r="H43" s="89"/>
      <c r="I43" s="89"/>
      <c r="J43" s="89"/>
      <c r="K43" s="90"/>
      <c r="L43" s="75"/>
      <c r="M43" s="75"/>
    </row>
    <row r="44" spans="1:13">
      <c r="A44" s="71"/>
      <c r="B44" s="70"/>
      <c r="C44" s="68"/>
      <c r="D44" s="68"/>
      <c r="E44" s="68"/>
      <c r="F44" s="68"/>
      <c r="G44" s="68"/>
      <c r="H44" s="68"/>
      <c r="I44" s="68"/>
      <c r="J44" s="68"/>
      <c r="K44" s="91"/>
      <c r="L44" s="72"/>
      <c r="M44" s="72"/>
    </row>
    <row r="45" spans="1:13">
      <c r="A45" s="74"/>
      <c r="B45" s="56"/>
      <c r="C45" s="89"/>
      <c r="D45" s="89"/>
      <c r="E45" s="89"/>
      <c r="F45" s="89"/>
      <c r="G45" s="89"/>
      <c r="H45" s="89"/>
      <c r="I45" s="89"/>
      <c r="J45" s="89"/>
      <c r="K45" s="90"/>
      <c r="L45" s="75"/>
      <c r="M45" s="75"/>
    </row>
    <row r="46" spans="1:13">
      <c r="A46" s="71"/>
      <c r="B46" s="70"/>
      <c r="C46" s="68"/>
      <c r="D46" s="68"/>
      <c r="E46" s="68"/>
      <c r="F46" s="68"/>
      <c r="G46" s="68"/>
      <c r="H46" s="68"/>
      <c r="I46" s="68"/>
      <c r="J46" s="68"/>
      <c r="K46" s="91"/>
      <c r="L46" s="72"/>
      <c r="M46" s="72"/>
    </row>
    <row r="47" spans="1:13">
      <c r="A47" s="74"/>
      <c r="B47" s="56"/>
      <c r="C47" s="89"/>
      <c r="D47" s="89"/>
      <c r="E47" s="89"/>
      <c r="F47" s="89"/>
      <c r="G47" s="89"/>
      <c r="H47" s="89"/>
      <c r="I47" s="89"/>
      <c r="J47" s="89"/>
      <c r="K47" s="90"/>
      <c r="L47" s="75"/>
      <c r="M47" s="75"/>
    </row>
    <row r="48" spans="1:13">
      <c r="A48" s="71"/>
      <c r="B48" s="70"/>
      <c r="C48" s="68"/>
      <c r="D48" s="68"/>
      <c r="E48" s="68"/>
      <c r="F48" s="68"/>
      <c r="G48" s="68"/>
      <c r="H48" s="68"/>
      <c r="I48" s="68"/>
      <c r="J48" s="68"/>
      <c r="K48" s="91"/>
      <c r="L48" s="72"/>
      <c r="M48" s="72"/>
    </row>
    <row r="49" spans="1:13">
      <c r="A49" s="74"/>
      <c r="B49" s="56"/>
      <c r="C49" s="89"/>
      <c r="D49" s="89"/>
      <c r="E49" s="89"/>
      <c r="F49" s="89"/>
      <c r="G49" s="89"/>
      <c r="H49" s="89"/>
      <c r="I49" s="89"/>
      <c r="J49" s="89"/>
      <c r="K49" s="90"/>
      <c r="L49" s="75"/>
      <c r="M49" s="75"/>
    </row>
    <row r="50" spans="1:13">
      <c r="A50" s="71"/>
      <c r="B50" s="70"/>
      <c r="C50" s="68"/>
      <c r="D50" s="68"/>
      <c r="E50" s="68"/>
      <c r="F50" s="68"/>
      <c r="G50" s="68"/>
      <c r="H50" s="68"/>
      <c r="I50" s="68"/>
      <c r="J50" s="68"/>
      <c r="K50" s="91"/>
      <c r="L50" s="72"/>
      <c r="M50" s="72"/>
    </row>
    <row r="51" spans="1:13">
      <c r="A51" s="74"/>
      <c r="B51" s="56"/>
      <c r="C51" s="89"/>
      <c r="D51" s="89"/>
      <c r="E51" s="89"/>
      <c r="F51" s="89"/>
      <c r="G51" s="89"/>
      <c r="H51" s="89"/>
      <c r="I51" s="89"/>
      <c r="J51" s="89"/>
      <c r="K51" s="90"/>
      <c r="L51" s="75"/>
      <c r="M51" s="75"/>
    </row>
    <row r="52" spans="1:13">
      <c r="A52" s="71"/>
      <c r="B52" s="70"/>
      <c r="C52" s="68"/>
      <c r="D52" s="68"/>
      <c r="E52" s="68"/>
      <c r="F52" s="68"/>
      <c r="G52" s="68"/>
      <c r="H52" s="68"/>
      <c r="I52" s="68"/>
      <c r="J52" s="68"/>
      <c r="K52" s="91"/>
      <c r="L52" s="72"/>
      <c r="M52" s="72"/>
    </row>
    <row r="53" spans="1:13">
      <c r="A53" s="74"/>
      <c r="B53" s="56"/>
      <c r="C53" s="89"/>
      <c r="D53" s="89"/>
      <c r="E53" s="89"/>
      <c r="F53" s="89"/>
      <c r="G53" s="89"/>
      <c r="H53" s="89"/>
      <c r="I53" s="89"/>
      <c r="J53" s="89"/>
      <c r="K53" s="90"/>
      <c r="L53" s="75"/>
      <c r="M53" s="75"/>
    </row>
    <row r="54" spans="1:13">
      <c r="A54" s="71"/>
      <c r="B54" s="70"/>
      <c r="C54" s="68"/>
      <c r="D54" s="68"/>
      <c r="E54" s="68"/>
      <c r="F54" s="68"/>
      <c r="G54" s="68"/>
      <c r="H54" s="68"/>
      <c r="I54" s="68"/>
      <c r="J54" s="68"/>
      <c r="K54" s="91"/>
      <c r="L54" s="72"/>
      <c r="M54" s="72"/>
    </row>
    <row r="55" spans="1:13">
      <c r="A55" s="74"/>
      <c r="B55" s="56"/>
      <c r="C55" s="89"/>
      <c r="D55" s="89"/>
      <c r="E55" s="89"/>
      <c r="F55" s="89"/>
      <c r="G55" s="89"/>
      <c r="H55" s="89"/>
      <c r="I55" s="89"/>
      <c r="J55" s="89"/>
      <c r="K55" s="90"/>
      <c r="L55" s="75"/>
      <c r="M55" s="75"/>
    </row>
    <row r="56" spans="1:13">
      <c r="A56" s="71"/>
      <c r="B56" s="70"/>
      <c r="C56" s="68"/>
      <c r="D56" s="68"/>
      <c r="E56" s="68"/>
      <c r="F56" s="68"/>
      <c r="G56" s="68"/>
      <c r="H56" s="68"/>
      <c r="I56" s="68"/>
      <c r="J56" s="68"/>
      <c r="K56" s="91"/>
      <c r="L56" s="72"/>
      <c r="M56" s="72"/>
    </row>
    <row r="57" spans="1:13">
      <c r="A57" s="74"/>
      <c r="B57" s="56"/>
      <c r="C57" s="89"/>
      <c r="D57" s="89"/>
      <c r="E57" s="89"/>
      <c r="F57" s="89"/>
      <c r="G57" s="89"/>
      <c r="H57" s="89"/>
      <c r="I57" s="89"/>
      <c r="J57" s="89"/>
      <c r="K57" s="90"/>
      <c r="L57" s="75"/>
      <c r="M57" s="75"/>
    </row>
    <row r="58" spans="1:13">
      <c r="A58" s="71"/>
      <c r="B58" s="70"/>
      <c r="C58" s="68"/>
      <c r="D58" s="68"/>
      <c r="E58" s="68"/>
      <c r="F58" s="68"/>
      <c r="G58" s="68"/>
      <c r="H58" s="68"/>
      <c r="I58" s="68"/>
      <c r="J58" s="68"/>
      <c r="K58" s="91"/>
      <c r="L58" s="72"/>
      <c r="M58" s="72"/>
    </row>
    <row r="59" spans="1:13">
      <c r="A59" s="74"/>
      <c r="B59" s="56"/>
      <c r="C59" s="89"/>
      <c r="D59" s="89"/>
      <c r="E59" s="89"/>
      <c r="F59" s="89"/>
      <c r="G59" s="89"/>
      <c r="H59" s="89"/>
      <c r="I59" s="89"/>
      <c r="J59" s="89"/>
      <c r="K59" s="90"/>
      <c r="L59" s="75"/>
      <c r="M59" s="75"/>
    </row>
    <row r="60" spans="1:13">
      <c r="A60" s="71"/>
      <c r="B60" s="70"/>
      <c r="C60" s="68"/>
      <c r="D60" s="68"/>
      <c r="E60" s="68"/>
      <c r="F60" s="68"/>
      <c r="G60" s="68"/>
      <c r="H60" s="68"/>
      <c r="I60" s="68"/>
      <c r="J60" s="68"/>
      <c r="K60" s="91"/>
      <c r="L60" s="72"/>
      <c r="M60" s="72"/>
    </row>
    <row r="61" spans="1:13">
      <c r="A61" s="74"/>
      <c r="B61" s="56"/>
      <c r="C61" s="89"/>
      <c r="D61" s="89"/>
      <c r="E61" s="89"/>
      <c r="F61" s="89"/>
      <c r="G61" s="89"/>
      <c r="H61" s="89"/>
      <c r="I61" s="89"/>
      <c r="J61" s="89"/>
      <c r="K61" s="90"/>
      <c r="L61" s="75"/>
      <c r="M61" s="75"/>
    </row>
    <row r="62" spans="1:13">
      <c r="A62" s="71"/>
      <c r="B62" s="70"/>
      <c r="C62" s="68"/>
      <c r="D62" s="68"/>
      <c r="E62" s="68"/>
      <c r="F62" s="68"/>
      <c r="G62" s="68"/>
      <c r="H62" s="68"/>
      <c r="I62" s="68"/>
      <c r="J62" s="68"/>
      <c r="K62" s="91"/>
      <c r="L62" s="72"/>
      <c r="M62" s="72"/>
    </row>
    <row r="63" spans="1:13">
      <c r="A63" s="74"/>
      <c r="B63" s="56"/>
      <c r="C63" s="89"/>
      <c r="D63" s="89"/>
      <c r="E63" s="89"/>
      <c r="F63" s="89"/>
      <c r="G63" s="89"/>
      <c r="H63" s="89"/>
      <c r="I63" s="89"/>
      <c r="J63" s="89"/>
      <c r="K63" s="90"/>
      <c r="L63" s="75"/>
      <c r="M63" s="75"/>
    </row>
    <row r="64" spans="1:13">
      <c r="A64" s="71"/>
      <c r="B64" s="70"/>
      <c r="C64" s="68"/>
      <c r="D64" s="68"/>
      <c r="E64" s="68"/>
      <c r="F64" s="68"/>
      <c r="G64" s="68"/>
      <c r="H64" s="68"/>
      <c r="I64" s="68"/>
      <c r="J64" s="68"/>
      <c r="K64" s="91"/>
      <c r="L64" s="72"/>
      <c r="M64" s="72"/>
    </row>
    <row r="65" spans="1:13">
      <c r="A65" s="74"/>
      <c r="B65" s="56"/>
      <c r="C65" s="89"/>
      <c r="D65" s="89"/>
      <c r="E65" s="89"/>
      <c r="F65" s="89"/>
      <c r="G65" s="89"/>
      <c r="H65" s="89"/>
      <c r="I65" s="89"/>
      <c r="J65" s="89"/>
      <c r="K65" s="90"/>
      <c r="L65" s="75"/>
      <c r="M65" s="75"/>
    </row>
    <row r="66" spans="1:13">
      <c r="A66" s="71"/>
      <c r="B66" s="70"/>
      <c r="C66" s="68"/>
      <c r="D66" s="68"/>
      <c r="E66" s="68"/>
      <c r="F66" s="68"/>
      <c r="G66" s="68"/>
      <c r="H66" s="68"/>
      <c r="I66" s="68"/>
      <c r="J66" s="68"/>
      <c r="K66" s="91"/>
      <c r="L66" s="72"/>
      <c r="M66" s="72"/>
    </row>
    <row r="67" spans="1:13">
      <c r="A67" s="74"/>
      <c r="B67" s="56"/>
      <c r="C67" s="89"/>
      <c r="D67" s="89"/>
      <c r="E67" s="89"/>
      <c r="F67" s="89"/>
      <c r="G67" s="89"/>
      <c r="H67" s="89"/>
      <c r="I67" s="89"/>
      <c r="J67" s="89"/>
      <c r="K67" s="90"/>
      <c r="L67" s="75"/>
      <c r="M67" s="75"/>
    </row>
    <row r="68" spans="1:13">
      <c r="A68" s="71"/>
      <c r="B68" s="70"/>
      <c r="C68" s="68"/>
      <c r="D68" s="68"/>
      <c r="E68" s="68"/>
      <c r="F68" s="68"/>
      <c r="G68" s="68"/>
      <c r="H68" s="68"/>
      <c r="I68" s="68"/>
      <c r="J68" s="68"/>
      <c r="K68" s="91"/>
      <c r="L68" s="72"/>
      <c r="M68" s="72"/>
    </row>
    <row r="69" spans="1:13">
      <c r="A69" s="74"/>
      <c r="B69" s="56"/>
      <c r="C69" s="89"/>
      <c r="D69" s="89"/>
      <c r="E69" s="89"/>
      <c r="F69" s="89"/>
      <c r="G69" s="89"/>
      <c r="H69" s="89"/>
      <c r="I69" s="89"/>
      <c r="J69" s="89"/>
      <c r="K69" s="90"/>
      <c r="L69" s="75"/>
      <c r="M69" s="75"/>
    </row>
    <row r="70" spans="1:13">
      <c r="A70" s="71"/>
      <c r="B70" s="70"/>
      <c r="C70" s="68"/>
      <c r="D70" s="68"/>
      <c r="E70" s="68"/>
      <c r="F70" s="68"/>
      <c r="G70" s="68"/>
      <c r="H70" s="68"/>
      <c r="I70" s="68"/>
      <c r="J70" s="68"/>
      <c r="K70" s="91"/>
      <c r="L70" s="72"/>
      <c r="M70" s="72"/>
    </row>
    <row r="71" spans="1:13">
      <c r="A71" s="74"/>
      <c r="B71" s="56"/>
      <c r="C71" s="89"/>
      <c r="D71" s="89"/>
      <c r="E71" s="89"/>
      <c r="F71" s="89"/>
      <c r="G71" s="89"/>
      <c r="H71" s="89"/>
      <c r="I71" s="89"/>
      <c r="J71" s="89"/>
      <c r="K71" s="90"/>
      <c r="L71" s="75"/>
      <c r="M71" s="75"/>
    </row>
    <row r="72" spans="1:13">
      <c r="A72" s="71"/>
      <c r="B72" s="70"/>
      <c r="C72" s="68"/>
      <c r="D72" s="68"/>
      <c r="E72" s="68"/>
      <c r="F72" s="68"/>
      <c r="G72" s="68"/>
      <c r="H72" s="68"/>
      <c r="I72" s="68"/>
      <c r="J72" s="68"/>
      <c r="K72" s="91"/>
      <c r="L72" s="72"/>
      <c r="M72" s="72"/>
    </row>
    <row r="73" spans="1:13">
      <c r="A73" s="74"/>
      <c r="B73" s="56"/>
      <c r="C73" s="89"/>
      <c r="D73" s="89"/>
      <c r="E73" s="89"/>
      <c r="F73" s="89"/>
      <c r="G73" s="89"/>
      <c r="H73" s="89"/>
      <c r="I73" s="89"/>
      <c r="J73" s="89"/>
      <c r="K73" s="90"/>
      <c r="L73" s="75"/>
      <c r="M73" s="75"/>
    </row>
    <row r="74" spans="1:13">
      <c r="A74" s="71"/>
      <c r="B74" s="70"/>
      <c r="C74" s="68"/>
      <c r="D74" s="68"/>
      <c r="E74" s="68"/>
      <c r="F74" s="68"/>
      <c r="G74" s="68"/>
      <c r="H74" s="68"/>
      <c r="I74" s="68"/>
      <c r="J74" s="68"/>
      <c r="K74" s="91"/>
      <c r="L74" s="72"/>
      <c r="M74" s="72"/>
    </row>
    <row r="75" spans="1:13">
      <c r="A75" s="74"/>
      <c r="B75" s="56"/>
      <c r="C75" s="89"/>
      <c r="D75" s="89"/>
      <c r="E75" s="89"/>
      <c r="F75" s="89"/>
      <c r="G75" s="89"/>
      <c r="H75" s="89"/>
      <c r="I75" s="89"/>
      <c r="J75" s="89"/>
      <c r="K75" s="90"/>
      <c r="L75" s="75"/>
      <c r="M75" s="75"/>
    </row>
    <row r="76" spans="1:13">
      <c r="A76" s="71"/>
      <c r="B76" s="70"/>
      <c r="C76" s="68"/>
      <c r="D76" s="68"/>
      <c r="E76" s="68"/>
      <c r="F76" s="68"/>
      <c r="G76" s="68"/>
      <c r="H76" s="68"/>
      <c r="I76" s="68"/>
      <c r="J76" s="68"/>
      <c r="K76" s="91"/>
      <c r="L76" s="72"/>
      <c r="M76" s="72"/>
    </row>
    <row r="77" spans="1:13">
      <c r="A77" s="74"/>
      <c r="B77" s="56"/>
      <c r="C77" s="89"/>
      <c r="D77" s="89"/>
      <c r="E77" s="89"/>
      <c r="F77" s="89"/>
      <c r="G77" s="89"/>
      <c r="H77" s="89"/>
      <c r="I77" s="89"/>
      <c r="J77" s="89"/>
      <c r="K77" s="90"/>
      <c r="L77" s="75"/>
      <c r="M77" s="75"/>
    </row>
    <row r="78" spans="1:13">
      <c r="A78" s="71"/>
      <c r="B78" s="70"/>
      <c r="C78" s="68"/>
      <c r="D78" s="68"/>
      <c r="E78" s="68"/>
      <c r="F78" s="68"/>
      <c r="G78" s="68"/>
      <c r="H78" s="68"/>
      <c r="I78" s="68"/>
      <c r="J78" s="68"/>
      <c r="K78" s="91"/>
      <c r="L78" s="72"/>
      <c r="M78" s="72"/>
    </row>
    <row r="79" spans="1:13">
      <c r="A79" s="74"/>
      <c r="B79" s="56"/>
      <c r="C79" s="89"/>
      <c r="D79" s="89"/>
      <c r="E79" s="89"/>
      <c r="F79" s="89"/>
      <c r="G79" s="89"/>
      <c r="H79" s="89"/>
      <c r="I79" s="89"/>
      <c r="J79" s="89"/>
      <c r="K79" s="90"/>
      <c r="L79" s="75"/>
      <c r="M79" s="75"/>
    </row>
    <row r="80" spans="1:13">
      <c r="A80" s="71"/>
      <c r="B80" s="70"/>
      <c r="C80" s="68"/>
      <c r="D80" s="68"/>
      <c r="E80" s="68"/>
      <c r="F80" s="68"/>
      <c r="G80" s="68"/>
      <c r="H80" s="68"/>
      <c r="I80" s="68"/>
      <c r="J80" s="68"/>
      <c r="K80" s="91"/>
      <c r="L80" s="72"/>
      <c r="M80" s="72"/>
    </row>
    <row r="81" spans="1:13">
      <c r="A81" s="74"/>
      <c r="B81" s="56"/>
      <c r="C81" s="89"/>
      <c r="D81" s="89"/>
      <c r="E81" s="89"/>
      <c r="F81" s="89"/>
      <c r="G81" s="89"/>
      <c r="H81" s="89"/>
      <c r="I81" s="89"/>
      <c r="J81" s="89"/>
      <c r="K81" s="90"/>
      <c r="L81" s="75"/>
      <c r="M81" s="75"/>
    </row>
    <row r="82" spans="1:13">
      <c r="A82" s="71"/>
      <c r="B82" s="70"/>
      <c r="C82" s="68"/>
      <c r="D82" s="68"/>
      <c r="E82" s="68"/>
      <c r="F82" s="68"/>
      <c r="G82" s="68"/>
      <c r="H82" s="68"/>
      <c r="I82" s="68"/>
      <c r="J82" s="68"/>
      <c r="K82" s="91"/>
      <c r="L82" s="72"/>
      <c r="M82" s="72"/>
    </row>
    <row r="83" spans="1:13">
      <c r="A83" s="74"/>
      <c r="B83" s="56"/>
      <c r="C83" s="89"/>
      <c r="D83" s="89"/>
      <c r="E83" s="89"/>
      <c r="F83" s="89"/>
      <c r="G83" s="89"/>
      <c r="H83" s="89"/>
      <c r="I83" s="89"/>
      <c r="J83" s="89"/>
      <c r="K83" s="90"/>
      <c r="L83" s="75"/>
      <c r="M83" s="75"/>
    </row>
    <row r="84" spans="1:13">
      <c r="A84" s="71"/>
      <c r="B84" s="70"/>
      <c r="C84" s="68"/>
      <c r="D84" s="68"/>
      <c r="E84" s="68"/>
      <c r="F84" s="68"/>
      <c r="G84" s="68"/>
      <c r="H84" s="68"/>
      <c r="I84" s="68"/>
      <c r="J84" s="68"/>
      <c r="K84" s="91"/>
      <c r="L84" s="72"/>
      <c r="M84" s="72"/>
    </row>
    <row r="85" spans="1:13">
      <c r="A85" s="74"/>
      <c r="B85" s="56"/>
      <c r="C85" s="89"/>
      <c r="D85" s="89"/>
      <c r="E85" s="89"/>
      <c r="F85" s="89"/>
      <c r="G85" s="89"/>
      <c r="H85" s="89"/>
      <c r="I85" s="89"/>
      <c r="J85" s="89"/>
      <c r="K85" s="90"/>
      <c r="L85" s="75"/>
      <c r="M85" s="75"/>
    </row>
    <row r="86" spans="1:13">
      <c r="A86" s="71"/>
      <c r="B86" s="70"/>
      <c r="C86" s="68"/>
      <c r="D86" s="68"/>
      <c r="E86" s="68"/>
      <c r="F86" s="68"/>
      <c r="G86" s="68"/>
      <c r="H86" s="68"/>
      <c r="I86" s="68"/>
      <c r="J86" s="68"/>
      <c r="K86" s="91"/>
      <c r="L86" s="72"/>
      <c r="M86" s="72"/>
    </row>
    <row r="87" spans="1:13">
      <c r="A87" s="74"/>
      <c r="B87" s="56"/>
      <c r="C87" s="89"/>
      <c r="D87" s="89"/>
      <c r="E87" s="89"/>
      <c r="F87" s="89"/>
      <c r="G87" s="89"/>
      <c r="H87" s="89"/>
      <c r="I87" s="89"/>
      <c r="J87" s="89"/>
      <c r="K87" s="90"/>
      <c r="L87" s="75"/>
      <c r="M87" s="75"/>
    </row>
    <row r="88" spans="1:13">
      <c r="A88" s="71"/>
      <c r="B88" s="70"/>
      <c r="C88" s="68"/>
      <c r="D88" s="68"/>
      <c r="E88" s="68"/>
      <c r="F88" s="68"/>
      <c r="G88" s="68"/>
      <c r="H88" s="68"/>
      <c r="I88" s="68"/>
      <c r="J88" s="68"/>
      <c r="K88" s="91"/>
      <c r="L88" s="72"/>
      <c r="M88" s="72"/>
    </row>
    <row r="89" spans="1:13">
      <c r="A89" s="74"/>
      <c r="B89" s="56"/>
      <c r="C89" s="89"/>
      <c r="D89" s="89"/>
      <c r="E89" s="89"/>
      <c r="F89" s="89"/>
      <c r="G89" s="89"/>
      <c r="H89" s="89"/>
      <c r="I89" s="89"/>
      <c r="J89" s="89"/>
      <c r="K89" s="90"/>
      <c r="L89" s="75"/>
      <c r="M89" s="75"/>
    </row>
    <row r="90" spans="1:13">
      <c r="A90" s="71"/>
      <c r="B90" s="70"/>
      <c r="C90" s="68"/>
      <c r="D90" s="68"/>
      <c r="E90" s="68"/>
      <c r="F90" s="68"/>
      <c r="G90" s="68"/>
      <c r="H90" s="68"/>
      <c r="I90" s="68"/>
      <c r="J90" s="68"/>
      <c r="K90" s="91"/>
      <c r="L90" s="72"/>
      <c r="M90" s="72"/>
    </row>
    <row r="91" spans="1:13">
      <c r="A91" s="74"/>
      <c r="B91" s="56"/>
      <c r="C91" s="89"/>
      <c r="D91" s="89"/>
      <c r="E91" s="89"/>
      <c r="F91" s="89"/>
      <c r="G91" s="89"/>
      <c r="H91" s="89"/>
      <c r="I91" s="89"/>
      <c r="J91" s="89"/>
      <c r="K91" s="90"/>
      <c r="L91" s="75"/>
      <c r="M91" s="75"/>
    </row>
    <row r="92" spans="1:13">
      <c r="A92" s="71"/>
      <c r="B92" s="70"/>
      <c r="C92" s="68"/>
      <c r="D92" s="68"/>
      <c r="E92" s="68"/>
      <c r="F92" s="68"/>
      <c r="G92" s="68"/>
      <c r="H92" s="68"/>
      <c r="I92" s="68"/>
      <c r="J92" s="68"/>
      <c r="K92" s="91"/>
      <c r="L92" s="72"/>
      <c r="M92" s="72"/>
    </row>
    <row r="93" spans="1:13">
      <c r="A93" s="74"/>
      <c r="B93" s="56"/>
      <c r="C93" s="89"/>
      <c r="D93" s="89"/>
      <c r="E93" s="89"/>
      <c r="F93" s="89"/>
      <c r="G93" s="89"/>
      <c r="H93" s="89"/>
      <c r="I93" s="89"/>
      <c r="J93" s="89"/>
      <c r="K93" s="90"/>
      <c r="L93" s="75"/>
      <c r="M93" s="75"/>
    </row>
    <row r="94" spans="1:13">
      <c r="A94" s="71"/>
      <c r="B94" s="70"/>
      <c r="C94" s="68"/>
      <c r="D94" s="68"/>
      <c r="E94" s="68"/>
      <c r="F94" s="68"/>
      <c r="G94" s="68"/>
      <c r="H94" s="68"/>
      <c r="I94" s="68"/>
      <c r="J94" s="68"/>
      <c r="K94" s="91"/>
      <c r="L94" s="72"/>
      <c r="M94" s="72"/>
    </row>
    <row r="95" spans="1:13">
      <c r="A95" s="74"/>
      <c r="B95" s="56"/>
      <c r="C95" s="89"/>
      <c r="D95" s="89"/>
      <c r="E95" s="89"/>
      <c r="F95" s="89"/>
      <c r="G95" s="89"/>
      <c r="H95" s="89"/>
      <c r="I95" s="89"/>
      <c r="J95" s="89"/>
      <c r="K95" s="90"/>
      <c r="L95" s="75"/>
      <c r="M95" s="75"/>
    </row>
    <row r="96" spans="1:13">
      <c r="A96" s="71"/>
      <c r="B96" s="70"/>
      <c r="C96" s="68"/>
      <c r="D96" s="68"/>
      <c r="E96" s="68"/>
      <c r="F96" s="68"/>
      <c r="G96" s="68"/>
      <c r="H96" s="68"/>
      <c r="I96" s="68"/>
      <c r="J96" s="68"/>
      <c r="K96" s="91"/>
      <c r="L96" s="72"/>
      <c r="M96" s="72"/>
    </row>
    <row r="97" spans="1:13">
      <c r="A97" s="74"/>
      <c r="B97" s="56"/>
      <c r="C97" s="89"/>
      <c r="D97" s="89"/>
      <c r="E97" s="89"/>
      <c r="F97" s="89"/>
      <c r="G97" s="89"/>
      <c r="H97" s="89"/>
      <c r="I97" s="89"/>
      <c r="J97" s="89"/>
      <c r="K97" s="90"/>
      <c r="L97" s="75"/>
      <c r="M97" s="75"/>
    </row>
    <row r="98" spans="1:13">
      <c r="A98" s="71"/>
      <c r="B98" s="70"/>
      <c r="C98" s="68"/>
      <c r="D98" s="68"/>
      <c r="E98" s="68"/>
      <c r="F98" s="68"/>
      <c r="G98" s="68"/>
      <c r="H98" s="68"/>
      <c r="I98" s="68"/>
      <c r="J98" s="68"/>
      <c r="K98" s="91"/>
      <c r="L98" s="72"/>
      <c r="M98" s="72"/>
    </row>
    <row r="99" spans="1:13">
      <c r="A99" s="74"/>
      <c r="B99" s="56"/>
      <c r="C99" s="89"/>
      <c r="D99" s="89"/>
      <c r="E99" s="89"/>
      <c r="F99" s="89"/>
      <c r="G99" s="89"/>
      <c r="H99" s="89"/>
      <c r="I99" s="89"/>
      <c r="J99" s="89"/>
      <c r="K99" s="90"/>
      <c r="L99" s="75"/>
      <c r="M99" s="75"/>
    </row>
    <row r="100" spans="1:13">
      <c r="A100" s="71"/>
      <c r="B100" s="70"/>
      <c r="C100" s="68"/>
      <c r="D100" s="68"/>
      <c r="E100" s="68"/>
      <c r="F100" s="68"/>
      <c r="G100" s="68"/>
      <c r="H100" s="68"/>
      <c r="I100" s="68"/>
      <c r="J100" s="68"/>
      <c r="K100" s="91"/>
      <c r="L100" s="72"/>
      <c r="M100" s="72"/>
    </row>
    <row r="101" spans="1:13">
      <c r="A101" s="74"/>
      <c r="B101" s="56"/>
      <c r="C101" s="89"/>
      <c r="D101" s="89"/>
      <c r="E101" s="89"/>
      <c r="F101" s="89"/>
      <c r="G101" s="89"/>
      <c r="H101" s="89"/>
      <c r="I101" s="89"/>
      <c r="J101" s="89"/>
      <c r="K101" s="90"/>
      <c r="L101" s="75"/>
      <c r="M101" s="75"/>
    </row>
    <row r="102" spans="1:13">
      <c r="A102" s="71"/>
      <c r="B102" s="70"/>
      <c r="C102" s="68"/>
      <c r="D102" s="68"/>
      <c r="E102" s="68"/>
      <c r="F102" s="68"/>
      <c r="G102" s="68"/>
      <c r="H102" s="68"/>
      <c r="I102" s="68"/>
      <c r="J102" s="68"/>
      <c r="K102" s="91"/>
      <c r="L102" s="72"/>
      <c r="M102" s="72"/>
    </row>
    <row r="103" spans="1:13">
      <c r="A103" s="74"/>
      <c r="B103" s="56"/>
      <c r="C103" s="89"/>
      <c r="D103" s="89"/>
      <c r="E103" s="89"/>
      <c r="F103" s="89"/>
      <c r="G103" s="89"/>
      <c r="H103" s="89"/>
      <c r="I103" s="89"/>
      <c r="J103" s="89"/>
      <c r="K103" s="90"/>
      <c r="L103" s="75"/>
      <c r="M103" s="75"/>
    </row>
    <row r="104" spans="1:13">
      <c r="A104" s="71"/>
      <c r="B104" s="70"/>
      <c r="C104" s="68"/>
      <c r="D104" s="68"/>
      <c r="E104" s="68"/>
      <c r="F104" s="68"/>
      <c r="G104" s="68"/>
      <c r="H104" s="68"/>
      <c r="I104" s="68"/>
      <c r="J104" s="68"/>
      <c r="K104" s="91"/>
      <c r="L104" s="72"/>
      <c r="M104" s="72"/>
    </row>
    <row r="105" spans="1:13">
      <c r="A105" s="74"/>
      <c r="B105" s="56"/>
      <c r="C105" s="89"/>
      <c r="D105" s="89"/>
      <c r="E105" s="89"/>
      <c r="F105" s="89"/>
      <c r="G105" s="89"/>
      <c r="H105" s="89"/>
      <c r="I105" s="89"/>
      <c r="J105" s="89"/>
      <c r="K105" s="90"/>
      <c r="L105" s="75"/>
      <c r="M105" s="75"/>
    </row>
    <row r="106" spans="1:13">
      <c r="A106" s="71"/>
      <c r="B106" s="70"/>
      <c r="C106" s="68"/>
      <c r="D106" s="68"/>
      <c r="E106" s="68"/>
      <c r="F106" s="68"/>
      <c r="G106" s="68"/>
      <c r="H106" s="68"/>
      <c r="I106" s="68"/>
      <c r="J106" s="68"/>
      <c r="K106" s="91"/>
      <c r="L106" s="72"/>
      <c r="M106" s="72"/>
    </row>
    <row r="107" spans="1:13">
      <c r="A107" s="74"/>
      <c r="B107" s="56"/>
      <c r="C107" s="89"/>
      <c r="D107" s="89"/>
      <c r="E107" s="89"/>
      <c r="F107" s="89"/>
      <c r="G107" s="89"/>
      <c r="H107" s="89"/>
      <c r="I107" s="89"/>
      <c r="J107" s="89"/>
      <c r="K107" s="90"/>
      <c r="L107" s="75"/>
      <c r="M107" s="75"/>
    </row>
    <row r="108" spans="1:13">
      <c r="A108" s="71"/>
      <c r="B108" s="70"/>
      <c r="C108" s="68"/>
      <c r="D108" s="68"/>
      <c r="E108" s="68"/>
      <c r="F108" s="68"/>
      <c r="G108" s="68"/>
      <c r="H108" s="68"/>
      <c r="I108" s="68"/>
      <c r="J108" s="68"/>
      <c r="K108" s="91"/>
      <c r="L108" s="72"/>
      <c r="M108" s="72"/>
    </row>
    <row r="109" spans="1:13">
      <c r="A109" s="74"/>
      <c r="B109" s="56"/>
      <c r="C109" s="89"/>
      <c r="D109" s="89"/>
      <c r="E109" s="89"/>
      <c r="F109" s="89"/>
      <c r="G109" s="89"/>
      <c r="H109" s="89"/>
      <c r="I109" s="89"/>
      <c r="J109" s="89"/>
      <c r="K109" s="90"/>
      <c r="L109" s="75"/>
      <c r="M109" s="75"/>
    </row>
    <row r="110" spans="1:13">
      <c r="A110" s="71"/>
      <c r="B110" s="70"/>
      <c r="C110" s="68"/>
      <c r="D110" s="68"/>
      <c r="E110" s="68"/>
      <c r="F110" s="68"/>
      <c r="G110" s="68"/>
      <c r="H110" s="68"/>
      <c r="I110" s="68"/>
      <c r="J110" s="68"/>
      <c r="K110" s="91"/>
      <c r="L110" s="72"/>
      <c r="M110" s="72"/>
    </row>
    <row r="111" spans="1:13">
      <c r="A111" s="74"/>
      <c r="B111" s="56"/>
      <c r="C111" s="89"/>
      <c r="D111" s="89"/>
      <c r="E111" s="89"/>
      <c r="F111" s="89"/>
      <c r="G111" s="89"/>
      <c r="H111" s="89"/>
      <c r="I111" s="89"/>
      <c r="J111" s="89"/>
      <c r="K111" s="90"/>
      <c r="L111" s="75"/>
      <c r="M111" s="75"/>
    </row>
    <row r="112" spans="1:13">
      <c r="A112" s="71"/>
      <c r="B112" s="70"/>
      <c r="C112" s="68"/>
      <c r="D112" s="68"/>
      <c r="E112" s="68"/>
      <c r="F112" s="68"/>
      <c r="G112" s="68"/>
      <c r="H112" s="68"/>
      <c r="I112" s="68"/>
      <c r="J112" s="68"/>
      <c r="K112" s="91"/>
      <c r="L112" s="72"/>
      <c r="M112" s="72"/>
    </row>
    <row r="113" spans="1:13">
      <c r="A113" s="74"/>
      <c r="B113" s="56"/>
      <c r="C113" s="89"/>
      <c r="D113" s="89"/>
      <c r="E113" s="89"/>
      <c r="F113" s="89"/>
      <c r="G113" s="89"/>
      <c r="H113" s="89"/>
      <c r="I113" s="89"/>
      <c r="J113" s="89"/>
      <c r="K113" s="90"/>
      <c r="L113" s="75"/>
      <c r="M113" s="75"/>
    </row>
    <row r="114" spans="1:13">
      <c r="A114" s="71"/>
      <c r="B114" s="70"/>
      <c r="C114" s="68"/>
      <c r="D114" s="68"/>
      <c r="E114" s="68"/>
      <c r="F114" s="68"/>
      <c r="G114" s="68"/>
      <c r="H114" s="68"/>
      <c r="I114" s="68"/>
      <c r="J114" s="68"/>
      <c r="K114" s="91"/>
      <c r="L114" s="72"/>
      <c r="M114" s="72"/>
    </row>
    <row r="115" spans="1:13">
      <c r="A115" s="74"/>
      <c r="B115" s="56"/>
      <c r="C115" s="89"/>
      <c r="D115" s="89"/>
      <c r="E115" s="89"/>
      <c r="F115" s="89"/>
      <c r="G115" s="89"/>
      <c r="H115" s="89"/>
      <c r="I115" s="89"/>
      <c r="J115" s="89"/>
      <c r="K115" s="90"/>
      <c r="L115" s="75"/>
      <c r="M115" s="75"/>
    </row>
    <row r="116" spans="1:13">
      <c r="A116" s="71"/>
      <c r="B116" s="70"/>
      <c r="C116" s="68"/>
      <c r="D116" s="68"/>
      <c r="E116" s="68"/>
      <c r="F116" s="68"/>
      <c r="G116" s="68"/>
      <c r="H116" s="68"/>
      <c r="I116" s="68"/>
      <c r="J116" s="68"/>
      <c r="K116" s="91"/>
      <c r="L116" s="72"/>
      <c r="M116" s="72"/>
    </row>
    <row r="117" spans="1:13">
      <c r="A117" s="74"/>
      <c r="B117" s="56"/>
      <c r="C117" s="89"/>
      <c r="D117" s="89"/>
      <c r="E117" s="89"/>
      <c r="F117" s="89"/>
      <c r="G117" s="89"/>
      <c r="H117" s="89"/>
      <c r="I117" s="89"/>
      <c r="J117" s="89"/>
      <c r="K117" s="90"/>
      <c r="L117" s="75"/>
      <c r="M117" s="75"/>
    </row>
    <row r="118" spans="1:13">
      <c r="A118" s="71"/>
      <c r="B118" s="70"/>
      <c r="C118" s="68"/>
      <c r="D118" s="68"/>
      <c r="E118" s="68"/>
      <c r="F118" s="68"/>
      <c r="G118" s="68"/>
      <c r="H118" s="68"/>
      <c r="I118" s="68"/>
      <c r="J118" s="68"/>
      <c r="K118" s="91"/>
      <c r="L118" s="72"/>
      <c r="M118" s="72"/>
    </row>
    <row r="119" spans="1:13">
      <c r="A119" s="74"/>
      <c r="B119" s="56"/>
      <c r="C119" s="89"/>
      <c r="D119" s="89"/>
      <c r="E119" s="89"/>
      <c r="F119" s="89"/>
      <c r="G119" s="89"/>
      <c r="H119" s="89"/>
      <c r="I119" s="89"/>
      <c r="J119" s="89"/>
      <c r="K119" s="90"/>
      <c r="L119" s="75"/>
      <c r="M119" s="75"/>
    </row>
    <row r="120" spans="1:13">
      <c r="A120" s="71"/>
      <c r="B120" s="70"/>
      <c r="C120" s="68"/>
      <c r="D120" s="68"/>
      <c r="E120" s="68"/>
      <c r="F120" s="68"/>
      <c r="G120" s="68"/>
      <c r="H120" s="68"/>
      <c r="I120" s="68"/>
      <c r="J120" s="68"/>
      <c r="K120" s="91"/>
      <c r="L120" s="72"/>
      <c r="M120" s="72"/>
    </row>
    <row r="121" spans="1:13">
      <c r="A121" s="74"/>
      <c r="B121" s="56"/>
      <c r="C121" s="89"/>
      <c r="D121" s="89"/>
      <c r="E121" s="89"/>
      <c r="F121" s="89"/>
      <c r="G121" s="89"/>
      <c r="H121" s="89"/>
      <c r="I121" s="89"/>
      <c r="J121" s="89"/>
      <c r="K121" s="90"/>
      <c r="L121" s="75"/>
      <c r="M121" s="75"/>
    </row>
    <row r="122" spans="1:13">
      <c r="A122" s="71"/>
      <c r="B122" s="70"/>
      <c r="C122" s="68"/>
      <c r="D122" s="68"/>
      <c r="E122" s="68"/>
      <c r="F122" s="68"/>
      <c r="G122" s="68"/>
      <c r="H122" s="68"/>
      <c r="I122" s="68"/>
      <c r="J122" s="68"/>
      <c r="K122" s="91"/>
      <c r="L122" s="72"/>
      <c r="M122" s="72"/>
    </row>
    <row r="123" spans="1:13">
      <c r="A123" s="74"/>
      <c r="B123" s="56"/>
      <c r="C123" s="89"/>
      <c r="D123" s="89"/>
      <c r="E123" s="89"/>
      <c r="F123" s="89"/>
      <c r="G123" s="89"/>
      <c r="H123" s="89"/>
      <c r="I123" s="89"/>
      <c r="J123" s="89"/>
      <c r="K123" s="90"/>
      <c r="L123" s="75"/>
      <c r="M123" s="75"/>
    </row>
    <row r="124" spans="1:13">
      <c r="A124" s="71"/>
      <c r="B124" s="70"/>
      <c r="C124" s="68"/>
      <c r="D124" s="68"/>
      <c r="E124" s="68"/>
      <c r="F124" s="68"/>
      <c r="G124" s="68"/>
      <c r="H124" s="68"/>
      <c r="I124" s="68"/>
      <c r="J124" s="68"/>
      <c r="K124" s="91"/>
      <c r="L124" s="72"/>
      <c r="M124" s="72"/>
    </row>
    <row r="125" spans="1:13">
      <c r="A125" s="74"/>
      <c r="B125" s="56"/>
      <c r="C125" s="89"/>
      <c r="D125" s="89"/>
      <c r="E125" s="89"/>
      <c r="F125" s="89"/>
      <c r="G125" s="89"/>
      <c r="H125" s="89"/>
      <c r="I125" s="89"/>
      <c r="J125" s="89"/>
      <c r="K125" s="90"/>
      <c r="L125" s="75"/>
      <c r="M125" s="75"/>
    </row>
    <row r="126" spans="1:13">
      <c r="A126" s="71"/>
      <c r="B126" s="70"/>
      <c r="C126" s="68"/>
      <c r="D126" s="68"/>
      <c r="E126" s="68"/>
      <c r="F126" s="68"/>
      <c r="G126" s="68"/>
      <c r="H126" s="68"/>
      <c r="I126" s="68"/>
      <c r="J126" s="68"/>
      <c r="K126" s="91"/>
      <c r="L126" s="72"/>
      <c r="M126" s="72"/>
    </row>
    <row r="127" spans="1:13">
      <c r="A127" s="74"/>
      <c r="B127" s="56"/>
      <c r="C127" s="89"/>
      <c r="D127" s="89"/>
      <c r="E127" s="89"/>
      <c r="F127" s="89"/>
      <c r="G127" s="89"/>
      <c r="H127" s="89"/>
      <c r="I127" s="89"/>
      <c r="J127" s="89"/>
      <c r="K127" s="90"/>
      <c r="L127" s="75"/>
      <c r="M127" s="75"/>
    </row>
    <row r="128" spans="1:13">
      <c r="A128" s="71"/>
      <c r="B128" s="70"/>
      <c r="C128" s="68"/>
      <c r="D128" s="68"/>
      <c r="E128" s="68"/>
      <c r="F128" s="68"/>
      <c r="G128" s="68"/>
      <c r="H128" s="68"/>
      <c r="I128" s="68"/>
      <c r="J128" s="68"/>
      <c r="K128" s="91"/>
      <c r="L128" s="72"/>
      <c r="M128" s="72"/>
    </row>
    <row r="129" spans="1:13">
      <c r="A129" s="74"/>
      <c r="B129" s="56"/>
      <c r="C129" s="89"/>
      <c r="D129" s="89"/>
      <c r="E129" s="89"/>
      <c r="F129" s="89"/>
      <c r="G129" s="89"/>
      <c r="H129" s="89"/>
      <c r="I129" s="89"/>
      <c r="J129" s="89"/>
      <c r="K129" s="90"/>
      <c r="L129" s="75"/>
      <c r="M129" s="75"/>
    </row>
    <row r="130" spans="1:13">
      <c r="A130" s="71"/>
      <c r="B130" s="70"/>
      <c r="C130" s="68"/>
      <c r="D130" s="68"/>
      <c r="E130" s="68"/>
      <c r="F130" s="68"/>
      <c r="G130" s="68"/>
      <c r="H130" s="68"/>
      <c r="I130" s="68"/>
      <c r="J130" s="68"/>
      <c r="K130" s="91"/>
      <c r="L130" s="72"/>
      <c r="M130" s="72"/>
    </row>
    <row r="131" spans="1:13">
      <c r="A131" s="74"/>
      <c r="B131" s="56"/>
      <c r="C131" s="89"/>
      <c r="D131" s="89"/>
      <c r="E131" s="89"/>
      <c r="F131" s="89"/>
      <c r="G131" s="89"/>
      <c r="H131" s="89"/>
      <c r="I131" s="89"/>
      <c r="J131" s="89"/>
      <c r="K131" s="90"/>
      <c r="L131" s="75"/>
      <c r="M131" s="75"/>
    </row>
    <row r="132" spans="1:13">
      <c r="A132" s="71"/>
      <c r="B132" s="70"/>
      <c r="C132" s="68"/>
      <c r="D132" s="68"/>
      <c r="E132" s="68"/>
      <c r="F132" s="68"/>
      <c r="G132" s="68"/>
      <c r="H132" s="68"/>
      <c r="I132" s="68"/>
      <c r="J132" s="68"/>
      <c r="K132" s="91"/>
      <c r="L132" s="72"/>
      <c r="M132" s="72"/>
    </row>
    <row r="133" spans="1:13">
      <c r="A133" s="74"/>
      <c r="B133" s="56"/>
      <c r="C133" s="89"/>
      <c r="D133" s="89"/>
      <c r="E133" s="89"/>
      <c r="F133" s="89"/>
      <c r="G133" s="89"/>
      <c r="H133" s="89"/>
      <c r="I133" s="89"/>
      <c r="J133" s="89"/>
      <c r="K133" s="90"/>
      <c r="L133" s="75"/>
      <c r="M133" s="75"/>
    </row>
    <row r="134" spans="1:13">
      <c r="A134" s="71"/>
      <c r="B134" s="70"/>
      <c r="C134" s="68"/>
      <c r="D134" s="68"/>
      <c r="E134" s="68"/>
      <c r="F134" s="68"/>
      <c r="G134" s="68"/>
      <c r="H134" s="68"/>
      <c r="I134" s="68"/>
      <c r="J134" s="68"/>
      <c r="K134" s="91"/>
      <c r="L134" s="72"/>
      <c r="M134" s="72"/>
    </row>
    <row r="135" spans="1:13">
      <c r="A135" s="74"/>
      <c r="B135" s="56"/>
      <c r="C135" s="89"/>
      <c r="D135" s="89"/>
      <c r="E135" s="89"/>
      <c r="F135" s="89"/>
      <c r="G135" s="89"/>
      <c r="H135" s="89"/>
      <c r="I135" s="89"/>
      <c r="J135" s="89"/>
      <c r="K135" s="90"/>
      <c r="L135" s="75"/>
      <c r="M135" s="75"/>
    </row>
    <row r="136" spans="1:13">
      <c r="A136" s="71"/>
      <c r="B136" s="70"/>
      <c r="C136" s="68"/>
      <c r="D136" s="68"/>
      <c r="E136" s="68"/>
      <c r="F136" s="68"/>
      <c r="G136" s="68"/>
      <c r="H136" s="68"/>
      <c r="I136" s="68"/>
      <c r="J136" s="68"/>
      <c r="K136" s="91"/>
      <c r="L136" s="72"/>
      <c r="M136" s="72"/>
    </row>
    <row r="137" spans="1:13">
      <c r="A137" s="74"/>
      <c r="B137" s="56"/>
      <c r="C137" s="89"/>
      <c r="D137" s="89"/>
      <c r="E137" s="89"/>
      <c r="F137" s="89"/>
      <c r="G137" s="89"/>
      <c r="H137" s="89"/>
      <c r="I137" s="89"/>
      <c r="J137" s="89"/>
      <c r="K137" s="90"/>
      <c r="L137" s="75"/>
      <c r="M137" s="75"/>
    </row>
    <row r="138" spans="1:13">
      <c r="A138" s="71"/>
      <c r="B138" s="70"/>
      <c r="C138" s="68"/>
      <c r="D138" s="68"/>
      <c r="E138" s="68"/>
      <c r="F138" s="68"/>
      <c r="G138" s="68"/>
      <c r="H138" s="68"/>
      <c r="I138" s="68"/>
      <c r="J138" s="68"/>
      <c r="K138" s="91"/>
      <c r="L138" s="72"/>
      <c r="M138" s="72"/>
    </row>
    <row r="139" spans="1:13">
      <c r="A139" s="74"/>
      <c r="B139" s="56"/>
      <c r="C139" s="89"/>
      <c r="D139" s="89"/>
      <c r="E139" s="89"/>
      <c r="F139" s="89"/>
      <c r="G139" s="89"/>
      <c r="H139" s="89"/>
      <c r="I139" s="89"/>
      <c r="J139" s="89"/>
      <c r="K139" s="90"/>
      <c r="L139" s="75"/>
      <c r="M139" s="75"/>
    </row>
    <row r="140" spans="1:13">
      <c r="A140" s="71"/>
      <c r="B140" s="70"/>
      <c r="C140" s="68"/>
      <c r="D140" s="68"/>
      <c r="E140" s="68"/>
      <c r="F140" s="68"/>
      <c r="G140" s="68"/>
      <c r="H140" s="68"/>
      <c r="I140" s="68"/>
      <c r="J140" s="68"/>
      <c r="K140" s="91"/>
      <c r="L140" s="72"/>
      <c r="M140" s="72"/>
    </row>
    <row r="141" spans="1:13">
      <c r="A141" s="74"/>
      <c r="B141" s="56"/>
      <c r="C141" s="89"/>
      <c r="D141" s="89"/>
      <c r="E141" s="89"/>
      <c r="F141" s="89"/>
      <c r="G141" s="89"/>
      <c r="H141" s="89"/>
      <c r="I141" s="89"/>
      <c r="J141" s="89"/>
      <c r="K141" s="90"/>
      <c r="L141" s="75"/>
      <c r="M141" s="75"/>
    </row>
    <row r="142" spans="1:13">
      <c r="A142" s="71"/>
      <c r="B142" s="70"/>
      <c r="C142" s="68"/>
      <c r="D142" s="68"/>
      <c r="E142" s="68"/>
      <c r="F142" s="68"/>
      <c r="G142" s="68"/>
      <c r="H142" s="68"/>
      <c r="I142" s="68"/>
      <c r="J142" s="68"/>
      <c r="K142" s="91"/>
      <c r="L142" s="72"/>
      <c r="M142" s="72"/>
    </row>
    <row r="143" spans="1:13">
      <c r="A143" s="74"/>
      <c r="B143" s="56"/>
      <c r="C143" s="89"/>
      <c r="D143" s="89"/>
      <c r="E143" s="89"/>
      <c r="F143" s="89"/>
      <c r="G143" s="89"/>
      <c r="H143" s="89"/>
      <c r="I143" s="89"/>
      <c r="J143" s="89"/>
      <c r="K143" s="90"/>
      <c r="L143" s="75"/>
      <c r="M143" s="75"/>
    </row>
    <row r="144" spans="1:13">
      <c r="A144" s="71"/>
      <c r="B144" s="70"/>
      <c r="C144" s="68"/>
      <c r="D144" s="68"/>
      <c r="E144" s="68"/>
      <c r="F144" s="68"/>
      <c r="G144" s="68"/>
      <c r="H144" s="68"/>
      <c r="I144" s="68"/>
      <c r="J144" s="68"/>
      <c r="K144" s="91"/>
      <c r="L144" s="72"/>
      <c r="M144" s="72"/>
    </row>
    <row r="145" spans="1:13">
      <c r="A145" s="74"/>
      <c r="B145" s="56"/>
      <c r="C145" s="89"/>
      <c r="D145" s="89"/>
      <c r="E145" s="89"/>
      <c r="F145" s="89"/>
      <c r="G145" s="89"/>
      <c r="H145" s="89"/>
      <c r="I145" s="89"/>
      <c r="J145" s="89"/>
      <c r="K145" s="90"/>
      <c r="L145" s="75"/>
      <c r="M145" s="75"/>
    </row>
    <row r="146" spans="1:13">
      <c r="A146" s="71"/>
      <c r="B146" s="70"/>
      <c r="C146" s="68"/>
      <c r="D146" s="68"/>
      <c r="E146" s="68"/>
      <c r="F146" s="68"/>
      <c r="G146" s="68"/>
      <c r="H146" s="68"/>
      <c r="I146" s="68"/>
      <c r="J146" s="68"/>
      <c r="K146" s="91"/>
      <c r="L146" s="72"/>
      <c r="M146" s="72"/>
    </row>
    <row r="147" spans="1:13">
      <c r="A147" s="74"/>
      <c r="B147" s="56"/>
      <c r="C147" s="89"/>
      <c r="D147" s="89"/>
      <c r="E147" s="89"/>
      <c r="F147" s="89"/>
      <c r="G147" s="89"/>
      <c r="H147" s="89"/>
      <c r="I147" s="89"/>
      <c r="J147" s="89"/>
      <c r="K147" s="90"/>
      <c r="L147" s="75"/>
      <c r="M147" s="75"/>
    </row>
    <row r="148" spans="1:13">
      <c r="A148" s="71"/>
      <c r="B148" s="70"/>
      <c r="C148" s="68"/>
      <c r="D148" s="68"/>
      <c r="E148" s="68"/>
      <c r="F148" s="68"/>
      <c r="G148" s="68"/>
      <c r="H148" s="68"/>
      <c r="I148" s="68"/>
      <c r="J148" s="68"/>
      <c r="K148" s="91"/>
      <c r="L148" s="72"/>
      <c r="M148" s="72"/>
    </row>
    <row r="149" spans="1:13">
      <c r="A149" s="74"/>
      <c r="B149" s="56"/>
      <c r="C149" s="89"/>
      <c r="D149" s="89"/>
      <c r="E149" s="89"/>
      <c r="F149" s="89"/>
      <c r="G149" s="89"/>
      <c r="H149" s="89"/>
      <c r="I149" s="89"/>
      <c r="J149" s="89"/>
      <c r="K149" s="90"/>
      <c r="L149" s="75"/>
      <c r="M149" s="75"/>
    </row>
    <row r="150" spans="1:13">
      <c r="A150" s="71"/>
      <c r="B150" s="70"/>
      <c r="C150" s="68"/>
      <c r="D150" s="68"/>
      <c r="E150" s="68"/>
      <c r="F150" s="68"/>
      <c r="G150" s="68"/>
      <c r="H150" s="68"/>
      <c r="I150" s="68"/>
      <c r="J150" s="68"/>
      <c r="K150" s="91"/>
      <c r="L150" s="72"/>
      <c r="M150" s="72"/>
    </row>
    <row r="151" spans="1:13">
      <c r="A151" s="74"/>
      <c r="B151" s="56"/>
      <c r="C151" s="89"/>
      <c r="D151" s="89"/>
      <c r="E151" s="89"/>
      <c r="F151" s="89"/>
      <c r="G151" s="89"/>
      <c r="H151" s="89"/>
      <c r="I151" s="89"/>
      <c r="J151" s="89"/>
      <c r="K151" s="90"/>
      <c r="L151" s="75"/>
      <c r="M151" s="75"/>
    </row>
    <row r="152" spans="1:13">
      <c r="A152" s="71"/>
      <c r="B152" s="70"/>
      <c r="C152" s="68"/>
      <c r="D152" s="68"/>
      <c r="E152" s="68"/>
      <c r="F152" s="68"/>
      <c r="G152" s="68"/>
      <c r="H152" s="68"/>
      <c r="I152" s="68"/>
      <c r="J152" s="68"/>
      <c r="K152" s="91"/>
      <c r="L152" s="72"/>
      <c r="M152" s="72"/>
    </row>
    <row r="153" spans="1:13">
      <c r="A153" s="74"/>
      <c r="B153" s="56"/>
      <c r="C153" s="89"/>
      <c r="D153" s="89"/>
      <c r="E153" s="89"/>
      <c r="F153" s="89"/>
      <c r="G153" s="89"/>
      <c r="H153" s="89"/>
      <c r="I153" s="89"/>
      <c r="J153" s="89"/>
      <c r="K153" s="90"/>
      <c r="L153" s="75"/>
      <c r="M153" s="75"/>
    </row>
    <row r="154" spans="1:13">
      <c r="A154" s="71"/>
      <c r="B154" s="70"/>
      <c r="C154" s="68"/>
      <c r="D154" s="68"/>
      <c r="E154" s="68"/>
      <c r="F154" s="68"/>
      <c r="G154" s="68"/>
      <c r="H154" s="68"/>
      <c r="I154" s="68"/>
      <c r="J154" s="68"/>
      <c r="K154" s="91"/>
      <c r="L154" s="72"/>
      <c r="M154" s="72"/>
    </row>
    <row r="155" spans="1:13">
      <c r="A155" s="74"/>
      <c r="B155" s="56"/>
      <c r="C155" s="89"/>
      <c r="D155" s="89"/>
      <c r="E155" s="89"/>
      <c r="F155" s="89"/>
      <c r="G155" s="89"/>
      <c r="H155" s="89"/>
      <c r="I155" s="89"/>
      <c r="J155" s="89"/>
      <c r="K155" s="90"/>
      <c r="L155" s="75"/>
      <c r="M155" s="75"/>
    </row>
    <row r="156" spans="1:13">
      <c r="A156" s="71"/>
      <c r="B156" s="70"/>
      <c r="C156" s="68"/>
      <c r="D156" s="68"/>
      <c r="E156" s="68"/>
      <c r="F156" s="68"/>
      <c r="G156" s="68"/>
      <c r="H156" s="68"/>
      <c r="I156" s="68"/>
      <c r="J156" s="68"/>
      <c r="K156" s="91"/>
      <c r="L156" s="72"/>
      <c r="M156" s="72"/>
    </row>
    <row r="157" spans="1:13">
      <c r="A157" s="74"/>
      <c r="B157" s="56"/>
      <c r="C157" s="89"/>
      <c r="D157" s="89"/>
      <c r="E157" s="89"/>
      <c r="F157" s="89"/>
      <c r="G157" s="89"/>
      <c r="H157" s="89"/>
      <c r="I157" s="89"/>
      <c r="J157" s="89"/>
      <c r="K157" s="90"/>
      <c r="L157" s="75"/>
      <c r="M157" s="75"/>
    </row>
    <row r="158" spans="1:13">
      <c r="A158" s="71"/>
      <c r="B158" s="70"/>
      <c r="C158" s="68"/>
      <c r="D158" s="68"/>
      <c r="E158" s="68"/>
      <c r="F158" s="68"/>
      <c r="G158" s="68"/>
      <c r="H158" s="68"/>
      <c r="I158" s="68"/>
      <c r="J158" s="68"/>
      <c r="K158" s="91"/>
      <c r="L158" s="72"/>
      <c r="M158" s="72"/>
    </row>
    <row r="159" spans="1:13">
      <c r="A159" s="74"/>
      <c r="B159" s="56"/>
      <c r="C159" s="89"/>
      <c r="D159" s="89"/>
      <c r="E159" s="89"/>
      <c r="F159" s="89"/>
      <c r="G159" s="89"/>
      <c r="H159" s="89"/>
      <c r="I159" s="89"/>
      <c r="J159" s="89"/>
      <c r="K159" s="90"/>
      <c r="L159" s="75"/>
      <c r="M159" s="75"/>
    </row>
    <row r="160" spans="1:13">
      <c r="A160" s="71"/>
      <c r="B160" s="70"/>
      <c r="C160" s="68"/>
      <c r="D160" s="68"/>
      <c r="E160" s="68"/>
      <c r="F160" s="68"/>
      <c r="G160" s="68"/>
      <c r="H160" s="68"/>
      <c r="I160" s="68"/>
      <c r="J160" s="68"/>
      <c r="K160" s="91"/>
      <c r="L160" s="72"/>
      <c r="M160" s="72"/>
    </row>
    <row r="161" spans="1:13">
      <c r="A161" s="74"/>
      <c r="B161" s="56"/>
      <c r="C161" s="89"/>
      <c r="D161" s="89"/>
      <c r="E161" s="89"/>
      <c r="F161" s="89"/>
      <c r="G161" s="89"/>
      <c r="H161" s="89"/>
      <c r="I161" s="89"/>
      <c r="J161" s="89"/>
      <c r="K161" s="90"/>
      <c r="L161" s="75"/>
      <c r="M161" s="75"/>
    </row>
    <row r="162" spans="1:13">
      <c r="A162" s="71"/>
      <c r="B162" s="70"/>
      <c r="C162" s="68"/>
      <c r="D162" s="68"/>
      <c r="E162" s="68"/>
      <c r="F162" s="68"/>
      <c r="G162" s="68"/>
      <c r="H162" s="68"/>
      <c r="I162" s="68"/>
      <c r="J162" s="68"/>
      <c r="K162" s="91"/>
      <c r="L162" s="72"/>
      <c r="M162" s="72"/>
    </row>
    <row r="163" spans="1:13">
      <c r="A163" s="74"/>
      <c r="B163" s="56"/>
      <c r="C163" s="89"/>
      <c r="D163" s="89"/>
      <c r="E163" s="89"/>
      <c r="F163" s="89"/>
      <c r="G163" s="89"/>
      <c r="H163" s="89"/>
      <c r="I163" s="89"/>
      <c r="J163" s="89"/>
      <c r="K163" s="90"/>
      <c r="L163" s="75"/>
      <c r="M163" s="75"/>
    </row>
    <row r="164" spans="1:13">
      <c r="A164" s="71"/>
      <c r="B164" s="70"/>
      <c r="C164" s="68"/>
      <c r="D164" s="68"/>
      <c r="E164" s="68"/>
      <c r="F164" s="68"/>
      <c r="G164" s="68"/>
      <c r="H164" s="68"/>
      <c r="I164" s="68"/>
      <c r="J164" s="68"/>
      <c r="K164" s="91"/>
      <c r="L164" s="72"/>
      <c r="M164" s="72"/>
    </row>
    <row r="165" spans="1:13">
      <c r="A165" s="74"/>
      <c r="B165" s="56"/>
      <c r="C165" s="89"/>
      <c r="D165" s="89"/>
      <c r="E165" s="89"/>
      <c r="F165" s="89"/>
      <c r="G165" s="89"/>
      <c r="H165" s="89"/>
      <c r="I165" s="89"/>
      <c r="J165" s="89"/>
      <c r="K165" s="90"/>
      <c r="L165" s="75"/>
      <c r="M165" s="75"/>
    </row>
    <row r="166" spans="1:13">
      <c r="A166" s="71"/>
      <c r="B166" s="70"/>
      <c r="C166" s="68"/>
      <c r="D166" s="68"/>
      <c r="E166" s="68"/>
      <c r="F166" s="68"/>
      <c r="G166" s="68"/>
      <c r="H166" s="68"/>
      <c r="I166" s="68"/>
      <c r="J166" s="68"/>
      <c r="K166" s="91"/>
      <c r="L166" s="72"/>
      <c r="M166" s="72"/>
    </row>
    <row r="167" spans="1:13">
      <c r="A167" s="74"/>
      <c r="B167" s="56"/>
      <c r="C167" s="89"/>
      <c r="D167" s="89"/>
      <c r="E167" s="89"/>
      <c r="F167" s="89"/>
      <c r="G167" s="89"/>
      <c r="H167" s="89"/>
      <c r="I167" s="89"/>
      <c r="J167" s="89"/>
      <c r="K167" s="90"/>
      <c r="L167" s="75"/>
      <c r="M167" s="75"/>
    </row>
    <row r="168" spans="1:13">
      <c r="A168" s="71"/>
      <c r="B168" s="70"/>
      <c r="C168" s="68"/>
      <c r="D168" s="68"/>
      <c r="E168" s="68"/>
      <c r="F168" s="68"/>
      <c r="G168" s="68"/>
      <c r="H168" s="68"/>
      <c r="I168" s="68"/>
      <c r="J168" s="68"/>
      <c r="K168" s="91"/>
      <c r="L168" s="72"/>
      <c r="M168" s="72"/>
    </row>
    <row r="169" spans="1:13">
      <c r="A169" s="74"/>
      <c r="B169" s="56"/>
      <c r="C169" s="89"/>
      <c r="D169" s="89"/>
      <c r="E169" s="89"/>
      <c r="F169" s="89"/>
      <c r="G169" s="89"/>
      <c r="H169" s="89"/>
      <c r="I169" s="89"/>
      <c r="J169" s="89"/>
      <c r="K169" s="90"/>
      <c r="L169" s="75"/>
      <c r="M169" s="75"/>
    </row>
    <row r="170" spans="1:13">
      <c r="A170" s="71"/>
      <c r="B170" s="70"/>
      <c r="C170" s="68"/>
      <c r="D170" s="68"/>
      <c r="E170" s="68"/>
      <c r="F170" s="68"/>
      <c r="G170" s="68"/>
      <c r="H170" s="68"/>
      <c r="I170" s="68"/>
      <c r="J170" s="68"/>
      <c r="K170" s="91"/>
      <c r="L170" s="72"/>
      <c r="M170" s="72"/>
    </row>
    <row r="171" spans="1:13">
      <c r="A171" s="74"/>
      <c r="B171" s="56"/>
      <c r="C171" s="89"/>
      <c r="D171" s="89"/>
      <c r="E171" s="89"/>
      <c r="F171" s="89"/>
      <c r="G171" s="89"/>
      <c r="H171" s="89"/>
      <c r="I171" s="89"/>
      <c r="J171" s="89"/>
      <c r="K171" s="90"/>
      <c r="L171" s="75"/>
      <c r="M171" s="75"/>
    </row>
    <row r="172" spans="1:13">
      <c r="A172" s="71"/>
      <c r="B172" s="70"/>
      <c r="C172" s="68"/>
      <c r="D172" s="68"/>
      <c r="E172" s="68"/>
      <c r="F172" s="68"/>
      <c r="G172" s="68"/>
      <c r="H172" s="68"/>
      <c r="I172" s="68"/>
      <c r="J172" s="68"/>
      <c r="K172" s="91"/>
      <c r="L172" s="72"/>
      <c r="M172" s="72"/>
    </row>
    <row r="173" spans="1:13">
      <c r="A173" s="74"/>
      <c r="B173" s="56"/>
      <c r="C173" s="89"/>
      <c r="D173" s="89"/>
      <c r="E173" s="89"/>
      <c r="F173" s="89"/>
      <c r="G173" s="89"/>
      <c r="H173" s="89"/>
      <c r="I173" s="89"/>
      <c r="J173" s="89"/>
      <c r="K173" s="90"/>
      <c r="L173" s="75"/>
      <c r="M173" s="75"/>
    </row>
    <row r="174" spans="1:13">
      <c r="A174" s="71"/>
      <c r="B174" s="70"/>
      <c r="C174" s="68"/>
      <c r="D174" s="68"/>
      <c r="E174" s="68"/>
      <c r="F174" s="68"/>
      <c r="G174" s="68"/>
      <c r="H174" s="68"/>
      <c r="I174" s="68"/>
      <c r="J174" s="68"/>
      <c r="K174" s="91"/>
      <c r="L174" s="72"/>
      <c r="M174" s="72"/>
    </row>
    <row r="175" spans="1:13">
      <c r="A175" s="74"/>
      <c r="B175" s="56"/>
      <c r="C175" s="89"/>
      <c r="D175" s="89"/>
      <c r="E175" s="89"/>
      <c r="F175" s="89"/>
      <c r="G175" s="89"/>
      <c r="H175" s="89"/>
      <c r="I175" s="89"/>
      <c r="J175" s="89"/>
      <c r="K175" s="90"/>
      <c r="L175" s="75"/>
      <c r="M175" s="75"/>
    </row>
    <row r="176" spans="1:13">
      <c r="A176" s="71"/>
      <c r="B176" s="70"/>
      <c r="C176" s="68"/>
      <c r="D176" s="68"/>
      <c r="E176" s="68"/>
      <c r="F176" s="68"/>
      <c r="G176" s="68"/>
      <c r="H176" s="68"/>
      <c r="I176" s="68"/>
      <c r="J176" s="68"/>
      <c r="K176" s="91"/>
      <c r="L176" s="72"/>
      <c r="M176" s="72"/>
    </row>
    <row r="177" spans="1:13">
      <c r="A177" s="74"/>
      <c r="B177" s="56"/>
      <c r="C177" s="89"/>
      <c r="D177" s="89"/>
      <c r="E177" s="89"/>
      <c r="F177" s="89"/>
      <c r="G177" s="89"/>
      <c r="H177" s="89"/>
      <c r="I177" s="89"/>
      <c r="J177" s="89"/>
      <c r="K177" s="90"/>
      <c r="L177" s="75"/>
      <c r="M177" s="75"/>
    </row>
    <row r="178" spans="1:13">
      <c r="A178" s="71"/>
      <c r="B178" s="70"/>
      <c r="C178" s="68"/>
      <c r="D178" s="68"/>
      <c r="E178" s="68"/>
      <c r="F178" s="68"/>
      <c r="G178" s="68"/>
      <c r="H178" s="68"/>
      <c r="I178" s="68"/>
      <c r="J178" s="68"/>
      <c r="K178" s="91"/>
      <c r="L178" s="72"/>
      <c r="M178" s="72"/>
    </row>
    <row r="179" spans="1:13">
      <c r="A179" s="74"/>
      <c r="B179" s="56"/>
      <c r="C179" s="89"/>
      <c r="D179" s="89"/>
      <c r="E179" s="89"/>
      <c r="F179" s="89"/>
      <c r="G179" s="89"/>
      <c r="H179" s="89"/>
      <c r="I179" s="89"/>
      <c r="J179" s="89"/>
      <c r="K179" s="90"/>
      <c r="L179" s="75"/>
      <c r="M179" s="75"/>
    </row>
    <row r="180" spans="1:13">
      <c r="A180" s="71"/>
      <c r="B180" s="70"/>
      <c r="C180" s="68"/>
      <c r="D180" s="68"/>
      <c r="E180" s="68"/>
      <c r="F180" s="68"/>
      <c r="G180" s="68"/>
      <c r="H180" s="68"/>
      <c r="I180" s="68"/>
      <c r="J180" s="68"/>
      <c r="K180" s="91"/>
      <c r="L180" s="72"/>
      <c r="M180" s="72"/>
    </row>
    <row r="181" spans="1:13">
      <c r="A181" s="74"/>
      <c r="B181" s="56"/>
      <c r="C181" s="89"/>
      <c r="D181" s="89"/>
      <c r="E181" s="89"/>
      <c r="F181" s="89"/>
      <c r="G181" s="89"/>
      <c r="H181" s="89"/>
      <c r="I181" s="89"/>
      <c r="J181" s="89"/>
      <c r="K181" s="90"/>
      <c r="L181" s="75"/>
      <c r="M181" s="75"/>
    </row>
    <row r="182" spans="1:13">
      <c r="A182" s="71"/>
      <c r="B182" s="70"/>
      <c r="C182" s="68"/>
      <c r="D182" s="68"/>
      <c r="E182" s="68"/>
      <c r="F182" s="68"/>
      <c r="G182" s="68"/>
      <c r="H182" s="68"/>
      <c r="I182" s="68"/>
      <c r="J182" s="68"/>
      <c r="K182" s="91"/>
      <c r="L182" s="72"/>
      <c r="M182" s="72"/>
    </row>
    <row r="183" spans="1:13">
      <c r="A183" s="74"/>
      <c r="B183" s="56"/>
      <c r="C183" s="89"/>
      <c r="D183" s="89"/>
      <c r="E183" s="89"/>
      <c r="F183" s="89"/>
      <c r="G183" s="89"/>
      <c r="H183" s="89"/>
      <c r="I183" s="89"/>
      <c r="J183" s="89"/>
      <c r="K183" s="90"/>
      <c r="L183" s="75"/>
      <c r="M183" s="75"/>
    </row>
    <row r="184" spans="1:13">
      <c r="A184" s="71"/>
      <c r="B184" s="70"/>
      <c r="C184" s="68"/>
      <c r="D184" s="68"/>
      <c r="E184" s="68"/>
      <c r="F184" s="68"/>
      <c r="G184" s="68"/>
      <c r="H184" s="68"/>
      <c r="I184" s="68"/>
      <c r="J184" s="68"/>
      <c r="K184" s="91"/>
      <c r="L184" s="72"/>
      <c r="M184" s="72"/>
    </row>
    <row r="185" spans="1:13">
      <c r="A185" s="74"/>
      <c r="B185" s="56"/>
      <c r="C185" s="89"/>
      <c r="D185" s="89"/>
      <c r="E185" s="89"/>
      <c r="F185" s="89"/>
      <c r="G185" s="89"/>
      <c r="H185" s="89"/>
      <c r="I185" s="89"/>
      <c r="J185" s="89"/>
      <c r="K185" s="90"/>
      <c r="L185" s="75"/>
      <c r="M185" s="75"/>
    </row>
    <row r="186" spans="1:13">
      <c r="A186" s="71"/>
      <c r="B186" s="70"/>
      <c r="C186" s="68"/>
      <c r="D186" s="68"/>
      <c r="E186" s="68"/>
      <c r="F186" s="68"/>
      <c r="G186" s="68"/>
      <c r="H186" s="68"/>
      <c r="I186" s="68"/>
      <c r="J186" s="68"/>
      <c r="K186" s="91"/>
      <c r="L186" s="72"/>
      <c r="M186" s="72"/>
    </row>
    <row r="187" spans="1:13">
      <c r="A187" s="74"/>
      <c r="B187" s="56"/>
      <c r="C187" s="89"/>
      <c r="D187" s="89"/>
      <c r="E187" s="89"/>
      <c r="F187" s="89"/>
      <c r="G187" s="89"/>
      <c r="H187" s="89"/>
      <c r="I187" s="89"/>
      <c r="J187" s="89"/>
      <c r="K187" s="90"/>
      <c r="L187" s="75"/>
      <c r="M187" s="75"/>
    </row>
    <row r="188" spans="1:13">
      <c r="A188" s="71"/>
      <c r="B188" s="70"/>
      <c r="C188" s="68"/>
      <c r="D188" s="68"/>
      <c r="E188" s="68"/>
      <c r="F188" s="68"/>
      <c r="G188" s="68"/>
      <c r="H188" s="68"/>
      <c r="I188" s="68"/>
      <c r="J188" s="68"/>
      <c r="K188" s="91"/>
      <c r="L188" s="72"/>
      <c r="M188" s="72"/>
    </row>
    <row r="189" spans="1:13">
      <c r="A189" s="74"/>
      <c r="B189" s="56"/>
      <c r="C189" s="89"/>
      <c r="D189" s="89"/>
      <c r="E189" s="89"/>
      <c r="F189" s="89"/>
      <c r="G189" s="89"/>
      <c r="H189" s="89"/>
      <c r="I189" s="89"/>
      <c r="J189" s="89"/>
      <c r="K189" s="90"/>
      <c r="L189" s="75"/>
      <c r="M189" s="75"/>
    </row>
    <row r="190" spans="1:13">
      <c r="A190" s="71"/>
      <c r="B190" s="70"/>
      <c r="C190" s="68"/>
      <c r="D190" s="68"/>
      <c r="E190" s="68"/>
      <c r="F190" s="68"/>
      <c r="G190" s="68"/>
      <c r="H190" s="68"/>
      <c r="I190" s="68"/>
      <c r="J190" s="68"/>
      <c r="K190" s="91"/>
      <c r="L190" s="72"/>
      <c r="M190" s="72"/>
    </row>
    <row r="191" spans="1:13">
      <c r="A191" s="74"/>
      <c r="B191" s="56"/>
      <c r="C191" s="89"/>
      <c r="D191" s="89"/>
      <c r="E191" s="89"/>
      <c r="F191" s="89"/>
      <c r="G191" s="89"/>
      <c r="H191" s="89"/>
      <c r="I191" s="89"/>
      <c r="J191" s="89"/>
      <c r="K191" s="90"/>
      <c r="L191" s="75"/>
      <c r="M191" s="75"/>
    </row>
    <row r="192" spans="1:13">
      <c r="A192" s="71"/>
      <c r="B192" s="70"/>
      <c r="C192" s="68"/>
      <c r="D192" s="68"/>
      <c r="E192" s="68"/>
      <c r="F192" s="68"/>
      <c r="G192" s="68"/>
      <c r="H192" s="68"/>
      <c r="I192" s="68"/>
      <c r="J192" s="68"/>
      <c r="K192" s="91"/>
      <c r="L192" s="72"/>
      <c r="M192" s="72"/>
    </row>
    <row r="193" spans="1:13">
      <c r="A193" s="74"/>
      <c r="B193" s="56"/>
      <c r="C193" s="89"/>
      <c r="D193" s="89"/>
      <c r="E193" s="89"/>
      <c r="F193" s="89"/>
      <c r="G193" s="89"/>
      <c r="H193" s="89"/>
      <c r="I193" s="89"/>
      <c r="J193" s="89"/>
      <c r="K193" s="90"/>
      <c r="L193" s="75"/>
      <c r="M193" s="75"/>
    </row>
    <row r="194" spans="1:13">
      <c r="A194" s="71"/>
      <c r="B194" s="70"/>
      <c r="C194" s="68"/>
      <c r="D194" s="68"/>
      <c r="E194" s="68"/>
      <c r="F194" s="68"/>
      <c r="G194" s="68"/>
      <c r="H194" s="68"/>
      <c r="I194" s="68"/>
      <c r="J194" s="68"/>
      <c r="K194" s="91"/>
      <c r="L194" s="72"/>
      <c r="M194" s="72"/>
    </row>
    <row r="195" spans="1:13">
      <c r="A195" s="74"/>
      <c r="B195" s="56"/>
      <c r="C195" s="89"/>
      <c r="D195" s="89"/>
      <c r="E195" s="89"/>
      <c r="F195" s="89"/>
      <c r="G195" s="89"/>
      <c r="H195" s="89"/>
      <c r="I195" s="89"/>
      <c r="J195" s="89"/>
      <c r="K195" s="90"/>
      <c r="L195" s="75"/>
      <c r="M195" s="75"/>
    </row>
    <row r="196" spans="1:13">
      <c r="A196" s="71"/>
      <c r="B196" s="70"/>
      <c r="C196" s="68"/>
      <c r="D196" s="68"/>
      <c r="E196" s="68"/>
      <c r="F196" s="68"/>
      <c r="G196" s="68"/>
      <c r="H196" s="68"/>
      <c r="I196" s="68"/>
      <c r="J196" s="68"/>
      <c r="K196" s="91"/>
      <c r="L196" s="72"/>
      <c r="M196" s="72"/>
    </row>
    <row r="197" spans="1:13">
      <c r="A197" s="74"/>
      <c r="B197" s="56"/>
      <c r="C197" s="89"/>
      <c r="D197" s="89"/>
      <c r="E197" s="89"/>
      <c r="F197" s="89"/>
      <c r="G197" s="89"/>
      <c r="H197" s="89"/>
      <c r="I197" s="89"/>
      <c r="J197" s="89"/>
      <c r="K197" s="90"/>
      <c r="L197" s="75"/>
      <c r="M197" s="75"/>
    </row>
    <row r="198" spans="1:13">
      <c r="A198" s="71"/>
      <c r="B198" s="70"/>
      <c r="C198" s="68"/>
      <c r="D198" s="68"/>
      <c r="E198" s="68"/>
      <c r="F198" s="68"/>
      <c r="G198" s="68"/>
      <c r="H198" s="68"/>
      <c r="I198" s="68"/>
      <c r="J198" s="68"/>
      <c r="K198" s="91"/>
      <c r="L198" s="72"/>
      <c r="M198" s="72"/>
    </row>
    <row r="199" spans="1:13">
      <c r="A199" s="74"/>
      <c r="B199" s="56"/>
      <c r="C199" s="89"/>
      <c r="D199" s="89"/>
      <c r="E199" s="89"/>
      <c r="F199" s="89"/>
      <c r="G199" s="89"/>
      <c r="H199" s="89"/>
      <c r="I199" s="89"/>
      <c r="J199" s="89"/>
      <c r="K199" s="90"/>
      <c r="L199" s="75"/>
      <c r="M199" s="75"/>
    </row>
    <row r="200" spans="1:13">
      <c r="A200" s="71"/>
      <c r="B200" s="70"/>
      <c r="C200" s="68"/>
      <c r="D200" s="68"/>
      <c r="E200" s="68"/>
      <c r="F200" s="68"/>
      <c r="G200" s="68"/>
      <c r="H200" s="68"/>
      <c r="I200" s="68"/>
      <c r="J200" s="68"/>
      <c r="K200" s="91"/>
      <c r="L200" s="72"/>
      <c r="M200" s="72"/>
    </row>
    <row r="201" spans="1:13">
      <c r="A201" s="74"/>
      <c r="B201" s="56"/>
      <c r="C201" s="89"/>
      <c r="D201" s="89"/>
      <c r="E201" s="89"/>
      <c r="F201" s="89"/>
      <c r="G201" s="89"/>
      <c r="H201" s="89"/>
      <c r="I201" s="89"/>
      <c r="J201" s="89"/>
      <c r="K201" s="90"/>
      <c r="L201" s="75"/>
      <c r="M201" s="75"/>
    </row>
    <row r="202" spans="1:13">
      <c r="A202" s="71"/>
      <c r="B202" s="70"/>
      <c r="C202" s="68"/>
      <c r="D202" s="68"/>
      <c r="E202" s="68"/>
      <c r="F202" s="68"/>
      <c r="G202" s="68"/>
      <c r="H202" s="68"/>
      <c r="I202" s="68"/>
      <c r="J202" s="68"/>
      <c r="K202" s="91"/>
      <c r="L202" s="72"/>
      <c r="M202" s="72"/>
    </row>
    <row r="203" spans="1:13">
      <c r="A203" s="74"/>
      <c r="B203" s="56"/>
      <c r="C203" s="89"/>
      <c r="D203" s="89"/>
      <c r="E203" s="89"/>
      <c r="F203" s="89"/>
      <c r="G203" s="89"/>
      <c r="H203" s="89"/>
      <c r="I203" s="89"/>
      <c r="J203" s="89"/>
      <c r="K203" s="90"/>
      <c r="L203" s="75"/>
      <c r="M203" s="75"/>
    </row>
    <row r="204" spans="1:13">
      <c r="A204" s="71"/>
      <c r="B204" s="70"/>
      <c r="C204" s="68"/>
      <c r="D204" s="68"/>
      <c r="E204" s="68"/>
      <c r="F204" s="68"/>
      <c r="G204" s="68"/>
      <c r="H204" s="68"/>
      <c r="I204" s="68"/>
      <c r="J204" s="68"/>
      <c r="K204" s="91"/>
      <c r="L204" s="72"/>
      <c r="M204" s="72"/>
    </row>
    <row r="205" spans="1:13">
      <c r="A205" s="74"/>
      <c r="B205" s="56"/>
      <c r="C205" s="89"/>
      <c r="D205" s="89"/>
      <c r="E205" s="89"/>
      <c r="F205" s="89"/>
      <c r="G205" s="89"/>
      <c r="H205" s="89"/>
      <c r="I205" s="89"/>
      <c r="J205" s="89"/>
      <c r="K205" s="90"/>
      <c r="L205" s="75"/>
      <c r="M205" s="75"/>
    </row>
    <row r="206" spans="1:13">
      <c r="A206" s="71"/>
      <c r="B206" s="70"/>
      <c r="C206" s="68"/>
      <c r="D206" s="68"/>
      <c r="E206" s="68"/>
      <c r="F206" s="68"/>
      <c r="G206" s="68"/>
      <c r="H206" s="68"/>
      <c r="I206" s="68"/>
      <c r="J206" s="68"/>
      <c r="K206" s="91"/>
      <c r="L206" s="72"/>
      <c r="M206" s="72"/>
    </row>
    <row r="207" spans="1:13">
      <c r="A207" s="74"/>
      <c r="B207" s="56"/>
      <c r="C207" s="89"/>
      <c r="D207" s="89"/>
      <c r="E207" s="89"/>
      <c r="F207" s="89"/>
      <c r="G207" s="89"/>
      <c r="H207" s="89"/>
      <c r="I207" s="89"/>
      <c r="J207" s="89"/>
      <c r="K207" s="90"/>
      <c r="L207" s="75"/>
      <c r="M207" s="75"/>
    </row>
    <row r="208" spans="1:13">
      <c r="A208" s="71"/>
      <c r="B208" s="70"/>
      <c r="C208" s="68"/>
      <c r="D208" s="68"/>
      <c r="E208" s="68"/>
      <c r="F208" s="68"/>
      <c r="G208" s="68"/>
      <c r="H208" s="68"/>
      <c r="I208" s="68"/>
      <c r="J208" s="68"/>
      <c r="K208" s="91"/>
      <c r="L208" s="72"/>
      <c r="M208" s="72"/>
    </row>
    <row r="209" spans="1:13">
      <c r="A209" s="74"/>
      <c r="B209" s="56"/>
      <c r="C209" s="89"/>
      <c r="D209" s="89"/>
      <c r="E209" s="89"/>
      <c r="F209" s="89"/>
      <c r="G209" s="89"/>
      <c r="H209" s="89"/>
      <c r="I209" s="89"/>
      <c r="J209" s="89"/>
      <c r="K209" s="90"/>
      <c r="L209" s="75"/>
      <c r="M209" s="75"/>
    </row>
    <row r="210" spans="1:13">
      <c r="A210" s="71"/>
      <c r="B210" s="70"/>
      <c r="C210" s="68"/>
      <c r="D210" s="68"/>
      <c r="E210" s="68"/>
      <c r="F210" s="68"/>
      <c r="G210" s="68"/>
      <c r="H210" s="68"/>
      <c r="I210" s="68"/>
      <c r="J210" s="68"/>
      <c r="K210" s="91"/>
      <c r="L210" s="72"/>
      <c r="M210" s="72"/>
    </row>
    <row r="211" spans="1:13">
      <c r="A211" s="74"/>
      <c r="B211" s="56"/>
      <c r="C211" s="89"/>
      <c r="D211" s="89"/>
      <c r="E211" s="89"/>
      <c r="F211" s="89"/>
      <c r="G211" s="89"/>
      <c r="H211" s="89"/>
      <c r="I211" s="89"/>
      <c r="J211" s="89"/>
      <c r="K211" s="90"/>
      <c r="L211" s="75"/>
      <c r="M211" s="75"/>
    </row>
    <row r="212" spans="1:13">
      <c r="A212" s="71"/>
      <c r="B212" s="70"/>
      <c r="C212" s="68"/>
      <c r="D212" s="68"/>
      <c r="E212" s="68"/>
      <c r="F212" s="68"/>
      <c r="G212" s="68"/>
      <c r="H212" s="68"/>
      <c r="I212" s="68"/>
      <c r="J212" s="68"/>
      <c r="K212" s="91"/>
      <c r="L212" s="72"/>
      <c r="M212" s="72"/>
    </row>
    <row r="213" spans="1:13">
      <c r="A213" s="74"/>
      <c r="B213" s="56"/>
      <c r="C213" s="89"/>
      <c r="D213" s="89"/>
      <c r="E213" s="89"/>
      <c r="F213" s="89"/>
      <c r="G213" s="89"/>
      <c r="H213" s="89"/>
      <c r="I213" s="89"/>
      <c r="J213" s="89"/>
      <c r="K213" s="90"/>
      <c r="L213" s="75"/>
      <c r="M213" s="75"/>
    </row>
    <row r="214" spans="1:13">
      <c r="A214" s="71"/>
      <c r="B214" s="70"/>
      <c r="C214" s="68"/>
      <c r="D214" s="68"/>
      <c r="E214" s="68"/>
      <c r="F214" s="68"/>
      <c r="G214" s="68"/>
      <c r="H214" s="68"/>
      <c r="I214" s="68"/>
      <c r="J214" s="68"/>
      <c r="K214" s="91"/>
      <c r="L214" s="72"/>
      <c r="M214" s="72"/>
    </row>
    <row r="215" spans="1:13">
      <c r="A215" s="74"/>
      <c r="B215" s="56"/>
      <c r="C215" s="89"/>
      <c r="D215" s="89"/>
      <c r="E215" s="89"/>
      <c r="F215" s="89"/>
      <c r="G215" s="89"/>
      <c r="H215" s="89"/>
      <c r="I215" s="89"/>
      <c r="J215" s="89"/>
      <c r="K215" s="90"/>
      <c r="L215" s="75"/>
      <c r="M215" s="75"/>
    </row>
    <row r="216" spans="1:13">
      <c r="A216" s="71"/>
      <c r="B216" s="70"/>
      <c r="C216" s="68"/>
      <c r="D216" s="68"/>
      <c r="E216" s="68"/>
      <c r="F216" s="68"/>
      <c r="G216" s="68"/>
      <c r="H216" s="68"/>
      <c r="I216" s="68"/>
      <c r="J216" s="68"/>
      <c r="K216" s="91"/>
      <c r="L216" s="72"/>
      <c r="M216" s="72"/>
    </row>
    <row r="217" spans="1:13">
      <c r="A217" s="74"/>
      <c r="B217" s="56"/>
      <c r="C217" s="89"/>
      <c r="D217" s="89"/>
      <c r="E217" s="89"/>
      <c r="F217" s="89"/>
      <c r="G217" s="89"/>
      <c r="H217" s="89"/>
      <c r="I217" s="89"/>
      <c r="J217" s="89"/>
      <c r="K217" s="90"/>
      <c r="L217" s="75"/>
      <c r="M217" s="75"/>
    </row>
    <row r="218" spans="1:13">
      <c r="A218" s="71"/>
      <c r="B218" s="70"/>
      <c r="C218" s="68"/>
      <c r="D218" s="68"/>
      <c r="E218" s="68"/>
      <c r="F218" s="68"/>
      <c r="G218" s="68"/>
      <c r="H218" s="68"/>
      <c r="I218" s="68"/>
      <c r="J218" s="68"/>
      <c r="K218" s="91"/>
      <c r="L218" s="72"/>
      <c r="M218" s="72"/>
    </row>
    <row r="219" spans="1:13">
      <c r="A219" s="74"/>
      <c r="B219" s="56"/>
      <c r="C219" s="89"/>
      <c r="D219" s="89"/>
      <c r="E219" s="89"/>
      <c r="F219" s="89"/>
      <c r="G219" s="89"/>
      <c r="H219" s="89"/>
      <c r="I219" s="89"/>
      <c r="J219" s="89"/>
      <c r="K219" s="90"/>
      <c r="L219" s="75"/>
      <c r="M219" s="75"/>
    </row>
    <row r="220" spans="1:13">
      <c r="A220" s="71"/>
      <c r="B220" s="70"/>
      <c r="C220" s="68"/>
      <c r="D220" s="68"/>
      <c r="E220" s="68"/>
      <c r="F220" s="68"/>
      <c r="G220" s="68"/>
      <c r="H220" s="68"/>
      <c r="I220" s="68"/>
      <c r="J220" s="68"/>
      <c r="K220" s="91"/>
      <c r="L220" s="72"/>
      <c r="M220" s="72"/>
    </row>
    <row r="221" spans="1:13">
      <c r="A221" s="74"/>
      <c r="B221" s="56"/>
      <c r="C221" s="89"/>
      <c r="D221" s="89"/>
      <c r="E221" s="89"/>
      <c r="F221" s="89"/>
      <c r="G221" s="89"/>
      <c r="H221" s="89"/>
      <c r="I221" s="89"/>
      <c r="J221" s="89"/>
      <c r="K221" s="90"/>
      <c r="L221" s="75"/>
      <c r="M221" s="75"/>
    </row>
    <row r="222" spans="1:13">
      <c r="A222" s="71"/>
      <c r="B222" s="70"/>
      <c r="C222" s="68"/>
      <c r="D222" s="68"/>
      <c r="E222" s="68"/>
      <c r="F222" s="68"/>
      <c r="G222" s="68"/>
      <c r="H222" s="68"/>
      <c r="I222" s="68"/>
      <c r="J222" s="68"/>
      <c r="K222" s="91"/>
      <c r="L222" s="72"/>
      <c r="M222" s="72"/>
    </row>
    <row r="223" spans="1:13">
      <c r="A223" s="74"/>
      <c r="B223" s="56"/>
      <c r="C223" s="89"/>
      <c r="D223" s="89"/>
      <c r="E223" s="89"/>
      <c r="F223" s="89"/>
      <c r="G223" s="89"/>
      <c r="H223" s="89"/>
      <c r="I223" s="89"/>
      <c r="J223" s="89"/>
      <c r="K223" s="90"/>
      <c r="L223" s="75"/>
      <c r="M223" s="75"/>
    </row>
    <row r="224" spans="1:13">
      <c r="A224" s="71"/>
      <c r="B224" s="70"/>
      <c r="C224" s="68"/>
      <c r="D224" s="68"/>
      <c r="E224" s="68"/>
      <c r="F224" s="68"/>
      <c r="G224" s="68"/>
      <c r="H224" s="68"/>
      <c r="I224" s="68"/>
      <c r="J224" s="68"/>
      <c r="K224" s="91"/>
      <c r="L224" s="72"/>
      <c r="M224" s="72"/>
    </row>
    <row r="225" spans="1:13">
      <c r="A225" s="74"/>
      <c r="B225" s="56"/>
      <c r="C225" s="89"/>
      <c r="D225" s="89"/>
      <c r="E225" s="89"/>
      <c r="F225" s="89"/>
      <c r="G225" s="89"/>
      <c r="H225" s="89"/>
      <c r="I225" s="89"/>
      <c r="J225" s="89"/>
      <c r="K225" s="90"/>
      <c r="L225" s="75"/>
      <c r="M225" s="75"/>
    </row>
    <row r="226" spans="1:13">
      <c r="A226" s="71"/>
      <c r="B226" s="70"/>
      <c r="C226" s="68"/>
      <c r="D226" s="68"/>
      <c r="E226" s="68"/>
      <c r="F226" s="68"/>
      <c r="G226" s="68"/>
      <c r="H226" s="68"/>
      <c r="I226" s="68"/>
      <c r="J226" s="68"/>
      <c r="K226" s="91"/>
      <c r="L226" s="72"/>
      <c r="M226" s="72"/>
    </row>
    <row r="227" spans="1:13">
      <c r="A227" s="74"/>
      <c r="B227" s="56"/>
      <c r="C227" s="89"/>
      <c r="D227" s="89"/>
      <c r="E227" s="89"/>
      <c r="F227" s="89"/>
      <c r="G227" s="89"/>
      <c r="H227" s="89"/>
      <c r="I227" s="89"/>
      <c r="J227" s="89"/>
      <c r="K227" s="90"/>
      <c r="L227" s="75"/>
      <c r="M227" s="75"/>
    </row>
    <row r="228" spans="1:13">
      <c r="A228" s="71"/>
      <c r="B228" s="70"/>
      <c r="C228" s="68"/>
      <c r="D228" s="68"/>
      <c r="E228" s="68"/>
      <c r="F228" s="68"/>
      <c r="G228" s="68"/>
      <c r="H228" s="68"/>
      <c r="I228" s="68"/>
      <c r="J228" s="68"/>
      <c r="K228" s="91"/>
      <c r="L228" s="72"/>
      <c r="M228" s="72"/>
    </row>
    <row r="229" spans="1:13">
      <c r="A229" s="74"/>
      <c r="B229" s="56"/>
      <c r="C229" s="89"/>
      <c r="D229" s="89"/>
      <c r="E229" s="89"/>
      <c r="F229" s="89"/>
      <c r="G229" s="89"/>
      <c r="H229" s="89"/>
      <c r="I229" s="89"/>
      <c r="J229" s="89"/>
      <c r="K229" s="90"/>
      <c r="L229" s="75"/>
      <c r="M229" s="75"/>
    </row>
    <row r="230" spans="1:13">
      <c r="A230" s="71"/>
      <c r="B230" s="70"/>
      <c r="C230" s="68"/>
      <c r="D230" s="68"/>
      <c r="E230" s="68"/>
      <c r="F230" s="68"/>
      <c r="G230" s="68"/>
      <c r="H230" s="68"/>
      <c r="I230" s="68"/>
      <c r="J230" s="68"/>
      <c r="K230" s="91"/>
      <c r="L230" s="72"/>
      <c r="M230" s="72"/>
    </row>
    <row r="231" spans="1:13">
      <c r="A231" s="74"/>
      <c r="B231" s="56"/>
      <c r="C231" s="89"/>
      <c r="D231" s="89"/>
      <c r="E231" s="89"/>
      <c r="F231" s="89"/>
      <c r="G231" s="89"/>
      <c r="H231" s="89"/>
      <c r="I231" s="89"/>
      <c r="J231" s="89"/>
      <c r="K231" s="90"/>
      <c r="L231" s="75"/>
      <c r="M231" s="75"/>
    </row>
    <row r="232" spans="1:13">
      <c r="A232" s="71"/>
      <c r="B232" s="70"/>
      <c r="C232" s="68"/>
      <c r="D232" s="68"/>
      <c r="E232" s="68"/>
      <c r="F232" s="68"/>
      <c r="G232" s="68"/>
      <c r="H232" s="68"/>
      <c r="I232" s="68"/>
      <c r="J232" s="68"/>
      <c r="K232" s="91"/>
      <c r="L232" s="72"/>
      <c r="M232" s="72"/>
    </row>
    <row r="233" spans="1:13">
      <c r="A233" s="74"/>
      <c r="B233" s="56"/>
      <c r="C233" s="89"/>
      <c r="D233" s="89"/>
      <c r="E233" s="89"/>
      <c r="F233" s="89"/>
      <c r="G233" s="89"/>
      <c r="H233" s="89"/>
      <c r="I233" s="89"/>
      <c r="J233" s="89"/>
      <c r="K233" s="90"/>
      <c r="L233" s="75"/>
      <c r="M233" s="75"/>
    </row>
    <row r="234" spans="1:13">
      <c r="A234" s="71"/>
      <c r="B234" s="70"/>
      <c r="C234" s="68"/>
      <c r="D234" s="68"/>
      <c r="E234" s="68"/>
      <c r="F234" s="68"/>
      <c r="G234" s="68"/>
      <c r="H234" s="68"/>
      <c r="I234" s="68"/>
      <c r="J234" s="68"/>
      <c r="K234" s="91"/>
      <c r="L234" s="72"/>
      <c r="M234" s="72"/>
    </row>
    <row r="235" spans="1:13">
      <c r="A235" s="74"/>
      <c r="B235" s="56"/>
      <c r="C235" s="89"/>
      <c r="D235" s="89"/>
      <c r="E235" s="89"/>
      <c r="F235" s="89"/>
      <c r="G235" s="89"/>
      <c r="H235" s="89"/>
      <c r="I235" s="89"/>
      <c r="J235" s="89"/>
      <c r="K235" s="90"/>
      <c r="L235" s="75"/>
      <c r="M235" s="75"/>
    </row>
    <row r="236" spans="1:13">
      <c r="A236" s="71"/>
      <c r="B236" s="70"/>
      <c r="C236" s="68"/>
      <c r="D236" s="68"/>
      <c r="E236" s="68"/>
      <c r="F236" s="68"/>
      <c r="G236" s="68"/>
      <c r="H236" s="68"/>
      <c r="I236" s="68"/>
      <c r="J236" s="68"/>
      <c r="K236" s="91"/>
      <c r="L236" s="72"/>
      <c r="M236" s="72"/>
    </row>
    <row r="237" spans="1:13">
      <c r="A237" s="74"/>
      <c r="B237" s="56"/>
      <c r="C237" s="89"/>
      <c r="D237" s="89"/>
      <c r="E237" s="89"/>
      <c r="F237" s="89"/>
      <c r="G237" s="89"/>
      <c r="H237" s="89"/>
      <c r="I237" s="89"/>
      <c r="J237" s="89"/>
      <c r="K237" s="90"/>
      <c r="L237" s="75"/>
      <c r="M237" s="75"/>
    </row>
    <row r="238" spans="1:13">
      <c r="A238" s="71"/>
      <c r="B238" s="70"/>
      <c r="C238" s="68"/>
      <c r="D238" s="68"/>
      <c r="E238" s="68"/>
      <c r="F238" s="68"/>
      <c r="G238" s="68"/>
      <c r="H238" s="68"/>
      <c r="I238" s="68"/>
      <c r="J238" s="68"/>
      <c r="K238" s="91"/>
      <c r="L238" s="72"/>
      <c r="M238" s="72"/>
    </row>
    <row r="239" spans="1:13">
      <c r="A239" s="74"/>
      <c r="B239" s="56"/>
      <c r="C239" s="89"/>
      <c r="D239" s="89"/>
      <c r="E239" s="89"/>
      <c r="F239" s="89"/>
      <c r="G239" s="89"/>
      <c r="H239" s="89"/>
      <c r="I239" s="89"/>
      <c r="J239" s="89"/>
      <c r="K239" s="90"/>
      <c r="L239" s="75"/>
      <c r="M239" s="75"/>
    </row>
    <row r="240" spans="1:13">
      <c r="A240" s="71"/>
      <c r="B240" s="70"/>
      <c r="C240" s="68"/>
      <c r="D240" s="68"/>
      <c r="E240" s="68"/>
      <c r="F240" s="68"/>
      <c r="G240" s="68"/>
      <c r="H240" s="68"/>
      <c r="I240" s="68"/>
      <c r="J240" s="68"/>
      <c r="K240" s="91"/>
      <c r="L240" s="72"/>
      <c r="M240" s="72"/>
    </row>
    <row r="241" spans="1:13">
      <c r="A241" s="74"/>
      <c r="B241" s="56"/>
      <c r="C241" s="89"/>
      <c r="D241" s="89"/>
      <c r="E241" s="89"/>
      <c r="F241" s="89"/>
      <c r="G241" s="89"/>
      <c r="H241" s="89"/>
      <c r="I241" s="89"/>
      <c r="J241" s="89"/>
      <c r="K241" s="90"/>
      <c r="L241" s="75"/>
      <c r="M241" s="75"/>
    </row>
    <row r="242" spans="1:13">
      <c r="A242" s="71"/>
      <c r="B242" s="70"/>
      <c r="C242" s="68"/>
      <c r="D242" s="68"/>
      <c r="E242" s="68"/>
      <c r="F242" s="68"/>
      <c r="G242" s="68"/>
      <c r="H242" s="68"/>
      <c r="I242" s="68"/>
      <c r="J242" s="68"/>
      <c r="K242" s="91"/>
      <c r="L242" s="72"/>
      <c r="M242" s="72"/>
    </row>
    <row r="243" spans="1:13">
      <c r="A243" s="74"/>
      <c r="B243" s="56"/>
      <c r="C243" s="89"/>
      <c r="D243" s="89"/>
      <c r="E243" s="89"/>
      <c r="F243" s="89"/>
      <c r="G243" s="89"/>
      <c r="H243" s="89"/>
      <c r="I243" s="89"/>
      <c r="J243" s="89"/>
      <c r="K243" s="90"/>
      <c r="L243" s="75"/>
      <c r="M243" s="75"/>
    </row>
    <row r="244" spans="1:13">
      <c r="A244" s="71"/>
      <c r="B244" s="70"/>
      <c r="C244" s="68"/>
      <c r="D244" s="68"/>
      <c r="E244" s="68"/>
      <c r="F244" s="68"/>
      <c r="G244" s="68"/>
      <c r="H244" s="68"/>
      <c r="I244" s="68"/>
      <c r="J244" s="68"/>
      <c r="K244" s="91"/>
      <c r="L244" s="72"/>
      <c r="M244" s="72"/>
    </row>
    <row r="245" spans="1:13">
      <c r="A245" s="74"/>
      <c r="B245" s="56"/>
      <c r="C245" s="89"/>
      <c r="D245" s="89"/>
      <c r="E245" s="89"/>
      <c r="F245" s="89"/>
      <c r="G245" s="89"/>
      <c r="H245" s="89"/>
      <c r="I245" s="89"/>
      <c r="J245" s="89"/>
      <c r="K245" s="90"/>
      <c r="L245" s="75"/>
      <c r="M245" s="75"/>
    </row>
    <row r="246" spans="1:13">
      <c r="A246" s="71"/>
      <c r="B246" s="70"/>
      <c r="C246" s="68"/>
      <c r="D246" s="68"/>
      <c r="E246" s="68"/>
      <c r="F246" s="68"/>
      <c r="G246" s="68"/>
      <c r="H246" s="68"/>
      <c r="I246" s="68"/>
      <c r="J246" s="68"/>
      <c r="K246" s="91"/>
      <c r="L246" s="72"/>
      <c r="M246" s="72"/>
    </row>
    <row r="247" spans="1:13">
      <c r="A247" s="74"/>
      <c r="B247" s="56"/>
      <c r="C247" s="89"/>
      <c r="D247" s="89"/>
      <c r="E247" s="89"/>
      <c r="F247" s="89"/>
      <c r="G247" s="89"/>
      <c r="H247" s="89"/>
      <c r="I247" s="89"/>
      <c r="J247" s="89"/>
      <c r="K247" s="90"/>
      <c r="L247" s="75"/>
      <c r="M247" s="75"/>
    </row>
    <row r="248" spans="1:13">
      <c r="A248" s="71"/>
      <c r="B248" s="70"/>
      <c r="C248" s="68"/>
      <c r="D248" s="68"/>
      <c r="E248" s="68"/>
      <c r="F248" s="68"/>
      <c r="G248" s="68"/>
      <c r="H248" s="68"/>
      <c r="I248" s="68"/>
      <c r="J248" s="68"/>
      <c r="K248" s="91"/>
      <c r="L248" s="72"/>
      <c r="M248" s="72"/>
    </row>
    <row r="249" spans="1:13">
      <c r="A249" s="74"/>
      <c r="B249" s="56"/>
      <c r="C249" s="89"/>
      <c r="D249" s="89"/>
      <c r="E249" s="89"/>
      <c r="F249" s="89"/>
      <c r="G249" s="89"/>
      <c r="H249" s="89"/>
      <c r="I249" s="89"/>
      <c r="J249" s="89"/>
      <c r="K249" s="90"/>
      <c r="L249" s="75"/>
      <c r="M249" s="75"/>
    </row>
    <row r="250" spans="1:13">
      <c r="A250" s="71"/>
      <c r="B250" s="70"/>
      <c r="C250" s="68"/>
      <c r="D250" s="68"/>
      <c r="E250" s="68"/>
      <c r="F250" s="68"/>
      <c r="G250" s="68"/>
      <c r="H250" s="68"/>
      <c r="I250" s="68"/>
      <c r="J250" s="68"/>
      <c r="K250" s="91"/>
      <c r="L250" s="72"/>
      <c r="M250" s="72"/>
    </row>
    <row r="251" spans="1:13">
      <c r="A251" s="74"/>
      <c r="B251" s="56"/>
      <c r="C251" s="89"/>
      <c r="D251" s="89"/>
      <c r="E251" s="89"/>
      <c r="F251" s="89"/>
      <c r="G251" s="89"/>
      <c r="H251" s="89"/>
      <c r="I251" s="89"/>
      <c r="J251" s="89"/>
      <c r="K251" s="90"/>
      <c r="L251" s="75"/>
      <c r="M251" s="75"/>
    </row>
    <row r="252" spans="1:13">
      <c r="A252" s="71"/>
      <c r="B252" s="70"/>
      <c r="C252" s="68"/>
      <c r="D252" s="68"/>
      <c r="E252" s="68"/>
      <c r="F252" s="68"/>
      <c r="G252" s="68"/>
      <c r="H252" s="68"/>
      <c r="I252" s="68"/>
      <c r="J252" s="68"/>
      <c r="K252" s="91"/>
      <c r="L252" s="72"/>
      <c r="M252" s="72"/>
    </row>
    <row r="253" spans="1:13">
      <c r="A253" s="74"/>
      <c r="B253" s="56"/>
      <c r="C253" s="89"/>
      <c r="D253" s="89"/>
      <c r="E253" s="89"/>
      <c r="F253" s="89"/>
      <c r="G253" s="89"/>
      <c r="H253" s="89"/>
      <c r="I253" s="89"/>
      <c r="J253" s="89"/>
      <c r="K253" s="90"/>
      <c r="L253" s="75"/>
      <c r="M253" s="75"/>
    </row>
    <row r="254" spans="1:13">
      <c r="A254" s="71"/>
      <c r="B254" s="70"/>
      <c r="C254" s="68"/>
      <c r="D254" s="68"/>
      <c r="E254" s="68"/>
      <c r="F254" s="68"/>
      <c r="G254" s="68"/>
      <c r="H254" s="68"/>
      <c r="I254" s="68"/>
      <c r="J254" s="68"/>
      <c r="K254" s="91"/>
      <c r="L254" s="72"/>
      <c r="M254" s="72"/>
    </row>
    <row r="255" spans="1:13">
      <c r="A255" s="74"/>
      <c r="B255" s="56"/>
      <c r="C255" s="89"/>
      <c r="D255" s="89"/>
      <c r="E255" s="89"/>
      <c r="F255" s="89"/>
      <c r="G255" s="89"/>
      <c r="H255" s="89"/>
      <c r="I255" s="89"/>
      <c r="J255" s="89"/>
      <c r="K255" s="90"/>
      <c r="L255" s="75"/>
      <c r="M255" s="75"/>
    </row>
    <row r="256" spans="1:13">
      <c r="A256" s="71"/>
      <c r="B256" s="70"/>
      <c r="C256" s="68"/>
      <c r="D256" s="68"/>
      <c r="E256" s="68"/>
      <c r="F256" s="68"/>
      <c r="G256" s="68"/>
      <c r="H256" s="68"/>
      <c r="I256" s="68"/>
      <c r="J256" s="68"/>
      <c r="K256" s="91"/>
      <c r="L256" s="72"/>
      <c r="M256" s="72"/>
    </row>
    <row r="257" spans="1:13">
      <c r="A257" s="74"/>
      <c r="B257" s="56"/>
      <c r="C257" s="89"/>
      <c r="D257" s="89"/>
      <c r="E257" s="89"/>
      <c r="F257" s="89"/>
      <c r="G257" s="89"/>
      <c r="H257" s="89"/>
      <c r="I257" s="89"/>
      <c r="J257" s="89"/>
      <c r="K257" s="90"/>
      <c r="L257" s="75"/>
      <c r="M257" s="75"/>
    </row>
    <row r="258" spans="1:13">
      <c r="A258" s="71"/>
      <c r="B258" s="70"/>
      <c r="C258" s="68"/>
      <c r="D258" s="68"/>
      <c r="E258" s="68"/>
      <c r="F258" s="68"/>
      <c r="G258" s="68"/>
      <c r="H258" s="68"/>
      <c r="I258" s="68"/>
      <c r="J258" s="68"/>
      <c r="K258" s="91"/>
      <c r="L258" s="72"/>
      <c r="M258" s="72"/>
    </row>
    <row r="259" spans="1:13">
      <c r="A259" s="74"/>
      <c r="B259" s="56"/>
      <c r="C259" s="89"/>
      <c r="D259" s="89"/>
      <c r="E259" s="89"/>
      <c r="F259" s="89"/>
      <c r="G259" s="89"/>
      <c r="H259" s="89"/>
      <c r="I259" s="89"/>
      <c r="J259" s="89"/>
      <c r="K259" s="90"/>
      <c r="L259" s="75"/>
      <c r="M259" s="75"/>
    </row>
    <row r="260" spans="1:13">
      <c r="A260" s="71"/>
      <c r="B260" s="70"/>
      <c r="C260" s="68"/>
      <c r="D260" s="68"/>
      <c r="E260" s="68"/>
      <c r="F260" s="68"/>
      <c r="G260" s="68"/>
      <c r="H260" s="68"/>
      <c r="I260" s="68"/>
      <c r="J260" s="68"/>
      <c r="K260" s="91"/>
      <c r="L260" s="72"/>
      <c r="M260" s="72"/>
    </row>
    <row r="261" spans="1:13">
      <c r="A261" s="74"/>
      <c r="B261" s="56"/>
      <c r="C261" s="89"/>
      <c r="D261" s="89"/>
      <c r="E261" s="89"/>
      <c r="F261" s="89"/>
      <c r="G261" s="89"/>
      <c r="H261" s="89"/>
      <c r="I261" s="89"/>
      <c r="J261" s="89"/>
      <c r="K261" s="90"/>
      <c r="L261" s="75"/>
      <c r="M261" s="75"/>
    </row>
    <row r="262" spans="1:13">
      <c r="A262" s="71"/>
      <c r="B262" s="70"/>
      <c r="C262" s="68"/>
      <c r="D262" s="68"/>
      <c r="E262" s="68"/>
      <c r="F262" s="68"/>
      <c r="G262" s="68"/>
      <c r="H262" s="68"/>
      <c r="I262" s="68"/>
      <c r="J262" s="68"/>
      <c r="K262" s="91"/>
      <c r="L262" s="72"/>
      <c r="M262" s="72"/>
    </row>
    <row r="263" spans="1:13">
      <c r="A263" s="74"/>
      <c r="B263" s="56"/>
      <c r="C263" s="89"/>
      <c r="D263" s="89"/>
      <c r="E263" s="89"/>
      <c r="F263" s="89"/>
      <c r="G263" s="89"/>
      <c r="H263" s="89"/>
      <c r="I263" s="89"/>
      <c r="J263" s="89"/>
      <c r="K263" s="90"/>
      <c r="L263" s="75"/>
      <c r="M263" s="75"/>
    </row>
    <row r="264" spans="1:13">
      <c r="A264" s="71"/>
      <c r="B264" s="70"/>
      <c r="C264" s="68"/>
      <c r="D264" s="68"/>
      <c r="E264" s="68"/>
      <c r="F264" s="68"/>
      <c r="G264" s="68"/>
      <c r="H264" s="68"/>
      <c r="I264" s="68"/>
      <c r="J264" s="68"/>
      <c r="K264" s="91"/>
      <c r="L264" s="72"/>
      <c r="M264" s="72"/>
    </row>
    <row r="265" spans="1:13">
      <c r="A265" s="74"/>
      <c r="B265" s="56"/>
      <c r="C265" s="89"/>
      <c r="D265" s="89"/>
      <c r="E265" s="89"/>
      <c r="F265" s="89"/>
      <c r="G265" s="89"/>
      <c r="H265" s="89"/>
      <c r="I265" s="89"/>
      <c r="J265" s="89"/>
      <c r="K265" s="90"/>
      <c r="L265" s="75"/>
      <c r="M265" s="75"/>
    </row>
    <row r="266" spans="1:13">
      <c r="A266" s="71"/>
      <c r="B266" s="70"/>
      <c r="C266" s="68"/>
      <c r="D266" s="68"/>
      <c r="E266" s="68"/>
      <c r="F266" s="68"/>
      <c r="G266" s="68"/>
      <c r="H266" s="68"/>
      <c r="I266" s="68"/>
      <c r="J266" s="68"/>
      <c r="K266" s="91"/>
      <c r="L266" s="72"/>
      <c r="M266" s="72"/>
    </row>
    <row r="267" spans="1:13">
      <c r="A267" s="74"/>
      <c r="B267" s="56"/>
      <c r="C267" s="89"/>
      <c r="D267" s="89"/>
      <c r="E267" s="89"/>
      <c r="F267" s="89"/>
      <c r="G267" s="89"/>
      <c r="H267" s="89"/>
      <c r="I267" s="89"/>
      <c r="J267" s="89"/>
      <c r="K267" s="90"/>
      <c r="L267" s="75"/>
      <c r="M267" s="75"/>
    </row>
    <row r="268" spans="1:13">
      <c r="A268" s="71"/>
      <c r="B268" s="70"/>
      <c r="C268" s="68"/>
      <c r="D268" s="68"/>
      <c r="E268" s="68"/>
      <c r="F268" s="68"/>
      <c r="G268" s="68"/>
      <c r="H268" s="68"/>
      <c r="I268" s="68"/>
      <c r="J268" s="68"/>
      <c r="K268" s="91"/>
      <c r="L268" s="72"/>
      <c r="M268" s="72"/>
    </row>
    <row r="269" spans="1:13">
      <c r="A269" s="74"/>
      <c r="B269" s="56"/>
      <c r="C269" s="89"/>
      <c r="D269" s="89"/>
      <c r="E269" s="89"/>
      <c r="F269" s="89"/>
      <c r="G269" s="89"/>
      <c r="H269" s="89"/>
      <c r="I269" s="89"/>
      <c r="J269" s="89"/>
      <c r="K269" s="90"/>
      <c r="L269" s="75"/>
      <c r="M269" s="75"/>
    </row>
    <row r="270" spans="1:13">
      <c r="A270" s="71"/>
      <c r="B270" s="70"/>
      <c r="C270" s="68"/>
      <c r="D270" s="68"/>
      <c r="E270" s="68"/>
      <c r="F270" s="68"/>
      <c r="G270" s="68"/>
      <c r="H270" s="68"/>
      <c r="I270" s="68"/>
      <c r="J270" s="68"/>
      <c r="K270" s="91"/>
      <c r="L270" s="72"/>
      <c r="M270" s="72"/>
    </row>
    <row r="271" spans="1:13">
      <c r="A271" s="74"/>
      <c r="B271" s="56"/>
      <c r="C271" s="89"/>
      <c r="D271" s="89"/>
      <c r="E271" s="89"/>
      <c r="F271" s="89"/>
      <c r="G271" s="89"/>
      <c r="H271" s="89"/>
      <c r="I271" s="89"/>
      <c r="J271" s="89"/>
      <c r="K271" s="90"/>
      <c r="L271" s="75"/>
      <c r="M271" s="75"/>
    </row>
    <row r="272" spans="1:13">
      <c r="A272" s="71"/>
      <c r="B272" s="70"/>
      <c r="C272" s="68"/>
      <c r="D272" s="68"/>
      <c r="E272" s="68"/>
      <c r="F272" s="68"/>
      <c r="G272" s="68"/>
      <c r="H272" s="68"/>
      <c r="I272" s="68"/>
      <c r="J272" s="68"/>
      <c r="K272" s="91"/>
      <c r="L272" s="72"/>
      <c r="M272" s="72"/>
    </row>
    <row r="273" spans="1:13">
      <c r="A273" s="74"/>
      <c r="B273" s="56"/>
      <c r="C273" s="89"/>
      <c r="D273" s="89"/>
      <c r="E273" s="89"/>
      <c r="F273" s="89"/>
      <c r="G273" s="89"/>
      <c r="H273" s="89"/>
      <c r="I273" s="89"/>
      <c r="J273" s="89"/>
      <c r="K273" s="90"/>
      <c r="L273" s="75"/>
      <c r="M273" s="75"/>
    </row>
    <row r="274" spans="1:13">
      <c r="A274" s="71"/>
      <c r="B274" s="70"/>
      <c r="C274" s="68"/>
      <c r="D274" s="68"/>
      <c r="E274" s="68"/>
      <c r="F274" s="68"/>
      <c r="G274" s="68"/>
      <c r="H274" s="68"/>
      <c r="I274" s="68"/>
      <c r="J274" s="68"/>
      <c r="K274" s="91"/>
      <c r="L274" s="72"/>
      <c r="M274" s="72"/>
    </row>
    <row r="275" spans="1:13">
      <c r="A275" s="74"/>
      <c r="B275" s="56"/>
      <c r="C275" s="89"/>
      <c r="D275" s="89"/>
      <c r="E275" s="89"/>
      <c r="F275" s="89"/>
      <c r="G275" s="89"/>
      <c r="H275" s="89"/>
      <c r="I275" s="89"/>
      <c r="J275" s="89"/>
      <c r="K275" s="90"/>
      <c r="L275" s="75"/>
      <c r="M275" s="75"/>
    </row>
    <row r="276" spans="1:13">
      <c r="A276" s="71"/>
      <c r="B276" s="70"/>
      <c r="C276" s="68"/>
      <c r="D276" s="68"/>
      <c r="E276" s="68"/>
      <c r="F276" s="68"/>
      <c r="G276" s="68"/>
      <c r="H276" s="68"/>
      <c r="I276" s="68"/>
      <c r="J276" s="68"/>
      <c r="K276" s="91"/>
      <c r="L276" s="72"/>
      <c r="M276" s="72"/>
    </row>
    <row r="277" spans="1:13">
      <c r="A277" s="74"/>
      <c r="B277" s="56"/>
      <c r="C277" s="89"/>
      <c r="D277" s="89"/>
      <c r="E277" s="89"/>
      <c r="F277" s="89"/>
      <c r="G277" s="89"/>
      <c r="H277" s="89"/>
      <c r="I277" s="89"/>
      <c r="J277" s="89"/>
      <c r="K277" s="90"/>
      <c r="L277" s="75"/>
      <c r="M277" s="75"/>
    </row>
    <row r="278" spans="1:13">
      <c r="A278" s="71"/>
      <c r="B278" s="70"/>
      <c r="C278" s="68"/>
      <c r="D278" s="68"/>
      <c r="E278" s="68"/>
      <c r="F278" s="68"/>
      <c r="G278" s="68"/>
      <c r="H278" s="68"/>
      <c r="I278" s="68"/>
      <c r="J278" s="68"/>
      <c r="K278" s="91"/>
      <c r="L278" s="72"/>
      <c r="M278" s="72"/>
    </row>
    <row r="279" spans="1:13">
      <c r="A279" s="74"/>
      <c r="B279" s="56"/>
      <c r="C279" s="89"/>
      <c r="D279" s="89"/>
      <c r="E279" s="89"/>
      <c r="F279" s="89"/>
      <c r="G279" s="89"/>
      <c r="H279" s="89"/>
      <c r="I279" s="89"/>
      <c r="J279" s="89"/>
      <c r="K279" s="90"/>
      <c r="L279" s="75"/>
      <c r="M279" s="75"/>
    </row>
    <row r="280" spans="1:13">
      <c r="A280" s="71"/>
      <c r="B280" s="70"/>
      <c r="C280" s="68"/>
      <c r="D280" s="68"/>
      <c r="E280" s="68"/>
      <c r="F280" s="68"/>
      <c r="G280" s="68"/>
      <c r="H280" s="68"/>
      <c r="I280" s="68"/>
      <c r="J280" s="68"/>
      <c r="K280" s="91"/>
      <c r="L280" s="72"/>
      <c r="M280" s="72"/>
    </row>
    <row r="281" spans="1:13">
      <c r="A281" s="74"/>
      <c r="B281" s="56"/>
      <c r="C281" s="89"/>
      <c r="D281" s="89"/>
      <c r="E281" s="89"/>
      <c r="F281" s="89"/>
      <c r="G281" s="89"/>
      <c r="H281" s="89"/>
      <c r="I281" s="89"/>
      <c r="J281" s="89"/>
      <c r="K281" s="90"/>
      <c r="L281" s="75"/>
      <c r="M281" s="75"/>
    </row>
    <row r="282" spans="1:13">
      <c r="A282" s="71"/>
      <c r="B282" s="70"/>
      <c r="C282" s="68"/>
      <c r="D282" s="68"/>
      <c r="E282" s="68"/>
      <c r="F282" s="68"/>
      <c r="G282" s="68"/>
      <c r="H282" s="68"/>
      <c r="I282" s="68"/>
      <c r="J282" s="68"/>
      <c r="K282" s="91"/>
      <c r="L282" s="72"/>
      <c r="M282" s="72"/>
    </row>
    <row r="283" spans="1:13">
      <c r="A283" s="74"/>
      <c r="B283" s="56"/>
      <c r="C283" s="89"/>
      <c r="D283" s="89"/>
      <c r="E283" s="89"/>
      <c r="F283" s="89"/>
      <c r="G283" s="89"/>
      <c r="H283" s="89"/>
      <c r="I283" s="89"/>
      <c r="J283" s="89"/>
      <c r="K283" s="90"/>
      <c r="L283" s="75"/>
      <c r="M283" s="75"/>
    </row>
    <row r="284" spans="1:13">
      <c r="A284" s="71"/>
      <c r="B284" s="70"/>
      <c r="C284" s="68"/>
      <c r="D284" s="68"/>
      <c r="E284" s="68"/>
      <c r="F284" s="68"/>
      <c r="G284" s="68"/>
      <c r="H284" s="68"/>
      <c r="I284" s="68"/>
      <c r="J284" s="68"/>
      <c r="K284" s="91"/>
      <c r="L284" s="72"/>
      <c r="M284" s="72"/>
    </row>
    <row r="285" spans="1:13">
      <c r="A285" s="74"/>
      <c r="B285" s="56"/>
      <c r="C285" s="89"/>
      <c r="D285" s="89"/>
      <c r="E285" s="89"/>
      <c r="F285" s="89"/>
      <c r="G285" s="89"/>
      <c r="H285" s="89"/>
      <c r="I285" s="89"/>
      <c r="J285" s="89"/>
      <c r="K285" s="90"/>
      <c r="L285" s="75"/>
      <c r="M285" s="75"/>
    </row>
    <row r="286" spans="1:13">
      <c r="A286" s="71"/>
      <c r="B286" s="70"/>
      <c r="C286" s="68"/>
      <c r="D286" s="68"/>
      <c r="E286" s="68"/>
      <c r="F286" s="68"/>
      <c r="G286" s="68"/>
      <c r="H286" s="68"/>
      <c r="I286" s="68"/>
      <c r="J286" s="68"/>
      <c r="K286" s="91"/>
      <c r="L286" s="72"/>
      <c r="M286" s="72"/>
    </row>
    <row r="287" spans="1:13">
      <c r="A287" s="74"/>
      <c r="B287" s="56"/>
      <c r="C287" s="89"/>
      <c r="D287" s="89"/>
      <c r="E287" s="89"/>
      <c r="F287" s="89"/>
      <c r="G287" s="89"/>
      <c r="H287" s="89"/>
      <c r="I287" s="89"/>
      <c r="J287" s="89"/>
      <c r="K287" s="90"/>
      <c r="L287" s="75"/>
      <c r="M287" s="75"/>
    </row>
    <row r="288" spans="1:13">
      <c r="A288" s="71"/>
      <c r="B288" s="70"/>
      <c r="C288" s="68"/>
      <c r="D288" s="68"/>
      <c r="E288" s="68"/>
      <c r="F288" s="68"/>
      <c r="G288" s="68"/>
      <c r="H288" s="68"/>
      <c r="I288" s="68"/>
      <c r="J288" s="68"/>
      <c r="K288" s="91"/>
      <c r="L288" s="72"/>
      <c r="M288" s="72"/>
    </row>
    <row r="289" spans="1:13">
      <c r="A289" s="74"/>
      <c r="B289" s="56"/>
      <c r="C289" s="89"/>
      <c r="D289" s="89"/>
      <c r="E289" s="89"/>
      <c r="F289" s="89"/>
      <c r="G289" s="89"/>
      <c r="H289" s="89"/>
      <c r="I289" s="89"/>
      <c r="J289" s="89"/>
      <c r="K289" s="90"/>
      <c r="L289" s="75"/>
      <c r="M289" s="75"/>
    </row>
    <row r="290" spans="1:13">
      <c r="A290" s="71"/>
      <c r="B290" s="70"/>
      <c r="C290" s="68"/>
      <c r="D290" s="68"/>
      <c r="E290" s="68"/>
      <c r="F290" s="68"/>
      <c r="G290" s="68"/>
      <c r="H290" s="68"/>
      <c r="I290" s="68"/>
      <c r="J290" s="68"/>
      <c r="K290" s="91"/>
      <c r="L290" s="72"/>
      <c r="M290" s="72"/>
    </row>
    <row r="291" spans="1:13">
      <c r="A291" s="74"/>
      <c r="B291" s="56"/>
      <c r="C291" s="89"/>
      <c r="D291" s="89"/>
      <c r="E291" s="89"/>
      <c r="F291" s="89"/>
      <c r="G291" s="89"/>
      <c r="H291" s="89"/>
      <c r="I291" s="89"/>
      <c r="J291" s="89"/>
      <c r="K291" s="90"/>
      <c r="L291" s="75"/>
      <c r="M291" s="75"/>
    </row>
    <row r="292" spans="1:13">
      <c r="A292" s="71"/>
      <c r="B292" s="70"/>
      <c r="C292" s="68"/>
      <c r="D292" s="68"/>
      <c r="E292" s="68"/>
      <c r="F292" s="68"/>
      <c r="G292" s="68"/>
      <c r="H292" s="68"/>
      <c r="I292" s="68"/>
      <c r="J292" s="68"/>
      <c r="K292" s="91"/>
      <c r="L292" s="72"/>
      <c r="M292" s="72"/>
    </row>
    <row r="293" spans="1:13">
      <c r="A293" s="74"/>
      <c r="B293" s="56"/>
      <c r="C293" s="89"/>
      <c r="D293" s="89"/>
      <c r="E293" s="89"/>
      <c r="F293" s="89"/>
      <c r="G293" s="89"/>
      <c r="H293" s="89"/>
      <c r="I293" s="89"/>
      <c r="J293" s="89"/>
      <c r="K293" s="90"/>
      <c r="L293" s="75"/>
      <c r="M293" s="75"/>
    </row>
    <row r="294" spans="1:13">
      <c r="A294" s="71"/>
      <c r="B294" s="70"/>
      <c r="C294" s="68"/>
      <c r="D294" s="68"/>
      <c r="E294" s="68"/>
      <c r="F294" s="68"/>
      <c r="G294" s="68"/>
      <c r="H294" s="68"/>
      <c r="I294" s="68"/>
      <c r="J294" s="68"/>
      <c r="K294" s="91"/>
      <c r="L294" s="72"/>
      <c r="M294" s="72"/>
    </row>
    <row r="295" spans="1:13">
      <c r="A295" s="74"/>
      <c r="B295" s="56"/>
      <c r="C295" s="89"/>
      <c r="D295" s="89"/>
      <c r="E295" s="89"/>
      <c r="F295" s="89"/>
      <c r="G295" s="89"/>
      <c r="H295" s="89"/>
      <c r="I295" s="89"/>
      <c r="J295" s="89"/>
      <c r="K295" s="90"/>
      <c r="L295" s="75"/>
      <c r="M295" s="75"/>
    </row>
    <row r="296" spans="1:13">
      <c r="A296" s="71"/>
      <c r="B296" s="70"/>
      <c r="C296" s="68"/>
      <c r="D296" s="68"/>
      <c r="E296" s="68"/>
      <c r="F296" s="68"/>
      <c r="G296" s="68"/>
      <c r="H296" s="68"/>
      <c r="I296" s="68"/>
      <c r="J296" s="68"/>
      <c r="K296" s="91"/>
      <c r="L296" s="72"/>
      <c r="M296" s="72"/>
    </row>
    <row r="297" spans="1:13">
      <c r="A297" s="74"/>
      <c r="B297" s="56"/>
      <c r="C297" s="89"/>
      <c r="D297" s="89"/>
      <c r="E297" s="89"/>
      <c r="F297" s="89"/>
      <c r="G297" s="89"/>
      <c r="H297" s="89"/>
      <c r="I297" s="89"/>
      <c r="J297" s="89"/>
      <c r="K297" s="90"/>
      <c r="L297" s="75"/>
      <c r="M297" s="75"/>
    </row>
    <row r="298" spans="1:13">
      <c r="A298" s="71"/>
      <c r="B298" s="70"/>
      <c r="C298" s="68"/>
      <c r="D298" s="68"/>
      <c r="E298" s="68"/>
      <c r="F298" s="68"/>
      <c r="G298" s="68"/>
      <c r="H298" s="68"/>
      <c r="I298" s="68"/>
      <c r="J298" s="68"/>
      <c r="K298" s="91"/>
      <c r="L298" s="72"/>
      <c r="M298" s="72"/>
    </row>
    <row r="299" spans="1:13">
      <c r="A299" s="74"/>
      <c r="B299" s="56"/>
      <c r="C299" s="89"/>
      <c r="D299" s="89"/>
      <c r="E299" s="89"/>
      <c r="F299" s="89"/>
      <c r="G299" s="89"/>
      <c r="H299" s="89"/>
      <c r="I299" s="89"/>
      <c r="J299" s="89"/>
      <c r="K299" s="90"/>
      <c r="L299" s="75"/>
      <c r="M299" s="75"/>
    </row>
    <row r="300" spans="1:13">
      <c r="A300" s="71"/>
      <c r="B300" s="70"/>
      <c r="C300" s="68"/>
      <c r="D300" s="68"/>
      <c r="E300" s="68"/>
      <c r="F300" s="68"/>
      <c r="G300" s="68"/>
      <c r="H300" s="68"/>
      <c r="I300" s="68"/>
      <c r="J300" s="68"/>
      <c r="K300" s="91"/>
      <c r="L300" s="72"/>
      <c r="M300" s="72"/>
    </row>
    <row r="301" spans="1:13">
      <c r="A301" s="74"/>
      <c r="B301" s="56"/>
      <c r="C301" s="89"/>
      <c r="D301" s="89"/>
      <c r="E301" s="89"/>
      <c r="F301" s="89"/>
      <c r="G301" s="89"/>
      <c r="H301" s="89"/>
      <c r="I301" s="89"/>
      <c r="J301" s="89"/>
      <c r="K301" s="90"/>
      <c r="L301" s="75"/>
      <c r="M301" s="75"/>
    </row>
    <row r="302" spans="1:13">
      <c r="A302" s="71"/>
      <c r="B302" s="70"/>
      <c r="C302" s="68"/>
      <c r="D302" s="68"/>
      <c r="E302" s="68"/>
      <c r="F302" s="68"/>
      <c r="G302" s="68"/>
      <c r="H302" s="68"/>
      <c r="I302" s="68"/>
      <c r="J302" s="68"/>
      <c r="K302" s="91"/>
      <c r="L302" s="72"/>
      <c r="M302" s="72"/>
    </row>
    <row r="303" spans="1:13">
      <c r="A303" s="74"/>
      <c r="B303" s="56"/>
      <c r="C303" s="89"/>
      <c r="D303" s="89"/>
      <c r="E303" s="89"/>
      <c r="F303" s="89"/>
      <c r="G303" s="89"/>
      <c r="H303" s="89"/>
      <c r="I303" s="89"/>
      <c r="J303" s="89"/>
      <c r="K303" s="90"/>
      <c r="L303" s="75"/>
      <c r="M303" s="75"/>
    </row>
    <row r="304" spans="1:13">
      <c r="A304" s="71"/>
      <c r="B304" s="70"/>
      <c r="C304" s="68"/>
      <c r="D304" s="68"/>
      <c r="E304" s="68"/>
      <c r="F304" s="68"/>
      <c r="G304" s="68"/>
      <c r="H304" s="68"/>
      <c r="I304" s="68"/>
      <c r="J304" s="68"/>
      <c r="K304" s="91"/>
      <c r="L304" s="72"/>
      <c r="M304" s="72"/>
    </row>
    <row r="305" spans="1:13">
      <c r="A305" s="74"/>
      <c r="B305" s="56"/>
      <c r="C305" s="89"/>
      <c r="D305" s="89"/>
      <c r="E305" s="89"/>
      <c r="F305" s="89"/>
      <c r="G305" s="89"/>
      <c r="H305" s="89"/>
      <c r="I305" s="89"/>
      <c r="J305" s="89"/>
      <c r="K305" s="90"/>
      <c r="L305" s="75"/>
      <c r="M305" s="75"/>
    </row>
    <row r="306" spans="1:13">
      <c r="A306" s="71"/>
      <c r="B306" s="70"/>
      <c r="C306" s="68"/>
      <c r="D306" s="68"/>
      <c r="E306" s="68"/>
      <c r="F306" s="68"/>
      <c r="G306" s="68"/>
      <c r="H306" s="68"/>
      <c r="I306" s="68"/>
      <c r="J306" s="68"/>
      <c r="K306" s="91"/>
      <c r="L306" s="72"/>
      <c r="M306" s="72"/>
    </row>
    <row r="307" spans="1:13">
      <c r="A307" s="74"/>
      <c r="B307" s="56"/>
      <c r="C307" s="89"/>
      <c r="D307" s="89"/>
      <c r="E307" s="89"/>
      <c r="F307" s="89"/>
      <c r="G307" s="89"/>
      <c r="H307" s="89"/>
      <c r="I307" s="89"/>
      <c r="J307" s="89"/>
      <c r="K307" s="90"/>
      <c r="L307" s="75"/>
      <c r="M307" s="75"/>
    </row>
    <row r="308" spans="1:13">
      <c r="A308" s="71"/>
      <c r="B308" s="70"/>
      <c r="C308" s="68"/>
      <c r="D308" s="68"/>
      <c r="E308" s="68"/>
      <c r="F308" s="68"/>
      <c r="G308" s="68"/>
      <c r="H308" s="68"/>
      <c r="I308" s="68"/>
      <c r="J308" s="68"/>
      <c r="K308" s="91"/>
      <c r="L308" s="72"/>
      <c r="M308" s="72"/>
    </row>
    <row r="309" spans="1:13">
      <c r="A309" s="74"/>
      <c r="B309" s="56"/>
      <c r="C309" s="89"/>
      <c r="D309" s="89"/>
      <c r="E309" s="89"/>
      <c r="F309" s="89"/>
      <c r="G309" s="89"/>
      <c r="H309" s="89"/>
      <c r="I309" s="89"/>
      <c r="J309" s="89"/>
      <c r="K309" s="90"/>
      <c r="L309" s="75"/>
      <c r="M309" s="75"/>
    </row>
    <row r="310" spans="1:13">
      <c r="A310" s="71"/>
      <c r="B310" s="70"/>
      <c r="C310" s="68"/>
      <c r="D310" s="68"/>
      <c r="E310" s="68"/>
      <c r="F310" s="68"/>
      <c r="G310" s="68"/>
      <c r="H310" s="68"/>
      <c r="I310" s="68"/>
      <c r="J310" s="68"/>
      <c r="K310" s="91"/>
      <c r="L310" s="72"/>
      <c r="M310" s="72"/>
    </row>
    <row r="311" spans="1:13">
      <c r="A311" s="74"/>
      <c r="B311" s="56"/>
      <c r="C311" s="89"/>
      <c r="D311" s="89"/>
      <c r="E311" s="89"/>
      <c r="F311" s="89"/>
      <c r="G311" s="89"/>
      <c r="H311" s="89"/>
      <c r="I311" s="89"/>
      <c r="J311" s="89"/>
      <c r="K311" s="90"/>
      <c r="L311" s="75"/>
      <c r="M311" s="75"/>
    </row>
    <row r="312" spans="1:13">
      <c r="A312" s="71"/>
      <c r="B312" s="70"/>
      <c r="C312" s="68"/>
      <c r="D312" s="68"/>
      <c r="E312" s="68"/>
      <c r="F312" s="68"/>
      <c r="G312" s="68"/>
      <c r="H312" s="68"/>
      <c r="I312" s="68"/>
      <c r="J312" s="68"/>
      <c r="K312" s="91"/>
      <c r="L312" s="72"/>
      <c r="M312" s="72"/>
    </row>
    <row r="313" spans="1:13">
      <c r="A313" s="74"/>
      <c r="B313" s="56"/>
      <c r="C313" s="89"/>
      <c r="D313" s="89"/>
      <c r="E313" s="89"/>
      <c r="F313" s="89"/>
      <c r="G313" s="89"/>
      <c r="H313" s="89"/>
      <c r="I313" s="89"/>
      <c r="J313" s="89"/>
      <c r="K313" s="90"/>
      <c r="L313" s="75"/>
      <c r="M313" s="75"/>
    </row>
    <row r="314" spans="1:13">
      <c r="A314" s="71"/>
      <c r="B314" s="70"/>
      <c r="C314" s="68"/>
      <c r="D314" s="68"/>
      <c r="E314" s="68"/>
      <c r="F314" s="68"/>
      <c r="G314" s="68"/>
      <c r="H314" s="68"/>
      <c r="I314" s="68"/>
      <c r="J314" s="68"/>
      <c r="K314" s="91"/>
      <c r="L314" s="72"/>
      <c r="M314" s="72"/>
    </row>
    <row r="315" spans="1:13">
      <c r="A315" s="74"/>
      <c r="B315" s="56"/>
      <c r="C315" s="89"/>
      <c r="D315" s="89"/>
      <c r="E315" s="89"/>
      <c r="F315" s="89"/>
      <c r="G315" s="89"/>
      <c r="H315" s="89"/>
      <c r="I315" s="89"/>
      <c r="J315" s="89"/>
      <c r="K315" s="90"/>
      <c r="L315" s="75"/>
      <c r="M315" s="75"/>
    </row>
    <row r="316" spans="1:13">
      <c r="A316" s="71"/>
      <c r="B316" s="70"/>
      <c r="C316" s="68"/>
      <c r="D316" s="68"/>
      <c r="E316" s="68"/>
      <c r="F316" s="68"/>
      <c r="G316" s="68"/>
      <c r="H316" s="68"/>
      <c r="I316" s="68"/>
      <c r="J316" s="68"/>
      <c r="K316" s="91"/>
      <c r="L316" s="72"/>
      <c r="M316" s="72"/>
    </row>
    <row r="317" spans="1:13">
      <c r="A317" s="74"/>
      <c r="B317" s="56"/>
      <c r="C317" s="89"/>
      <c r="D317" s="89"/>
      <c r="E317" s="89"/>
      <c r="F317" s="89"/>
      <c r="G317" s="89"/>
      <c r="H317" s="89"/>
      <c r="I317" s="89"/>
      <c r="J317" s="89"/>
      <c r="K317" s="90"/>
      <c r="L317" s="75"/>
      <c r="M317" s="75"/>
    </row>
    <row r="318" spans="1:13">
      <c r="A318" s="71"/>
      <c r="B318" s="70"/>
      <c r="C318" s="68"/>
      <c r="D318" s="68"/>
      <c r="E318" s="68"/>
      <c r="F318" s="68"/>
      <c r="G318" s="68"/>
      <c r="H318" s="68"/>
      <c r="I318" s="68"/>
      <c r="J318" s="68"/>
      <c r="K318" s="91"/>
      <c r="L318" s="72"/>
      <c r="M318" s="72"/>
    </row>
    <row r="319" spans="1:13">
      <c r="A319" s="74"/>
      <c r="B319" s="56"/>
      <c r="C319" s="89"/>
      <c r="D319" s="89"/>
      <c r="E319" s="89"/>
      <c r="F319" s="89"/>
      <c r="G319" s="89"/>
      <c r="H319" s="89"/>
      <c r="I319" s="89"/>
      <c r="J319" s="89"/>
      <c r="K319" s="90"/>
      <c r="L319" s="75"/>
      <c r="M319" s="75"/>
    </row>
    <row r="320" spans="1:13">
      <c r="A320" s="71"/>
      <c r="B320" s="70"/>
      <c r="C320" s="68"/>
      <c r="D320" s="68"/>
      <c r="E320" s="68"/>
      <c r="F320" s="68"/>
      <c r="G320" s="68"/>
      <c r="H320" s="68"/>
      <c r="I320" s="68"/>
      <c r="J320" s="68"/>
      <c r="K320" s="91"/>
      <c r="L320" s="72"/>
      <c r="M320" s="72"/>
    </row>
    <row r="321" spans="1:13">
      <c r="A321" s="74"/>
      <c r="B321" s="56"/>
      <c r="C321" s="89"/>
      <c r="D321" s="89"/>
      <c r="E321" s="89"/>
      <c r="F321" s="89"/>
      <c r="G321" s="89"/>
      <c r="H321" s="89"/>
      <c r="I321" s="89"/>
      <c r="J321" s="89"/>
      <c r="K321" s="90"/>
      <c r="L321" s="75"/>
      <c r="M321" s="75"/>
    </row>
    <row r="322" spans="1:13">
      <c r="A322" s="71"/>
      <c r="B322" s="70"/>
      <c r="C322" s="68"/>
      <c r="D322" s="68"/>
      <c r="E322" s="68"/>
      <c r="F322" s="68"/>
      <c r="G322" s="68"/>
      <c r="H322" s="68"/>
      <c r="I322" s="68"/>
      <c r="J322" s="68"/>
      <c r="K322" s="91"/>
      <c r="L322" s="72"/>
      <c r="M322" s="72"/>
    </row>
    <row r="323" spans="1:13">
      <c r="A323" s="74"/>
      <c r="B323" s="56"/>
      <c r="C323" s="89"/>
      <c r="D323" s="89"/>
      <c r="E323" s="89"/>
      <c r="F323" s="89"/>
      <c r="G323" s="89"/>
      <c r="H323" s="89"/>
      <c r="I323" s="89"/>
      <c r="J323" s="89"/>
      <c r="K323" s="90"/>
      <c r="L323" s="75"/>
      <c r="M323" s="75"/>
    </row>
    <row r="324" spans="1:13">
      <c r="A324" s="71"/>
      <c r="B324" s="70"/>
      <c r="C324" s="68"/>
      <c r="D324" s="68"/>
      <c r="E324" s="68"/>
      <c r="F324" s="68"/>
      <c r="G324" s="68"/>
      <c r="H324" s="68"/>
      <c r="I324" s="68"/>
      <c r="J324" s="68"/>
      <c r="K324" s="91"/>
      <c r="L324" s="72"/>
      <c r="M324" s="72"/>
    </row>
    <row r="325" spans="1:13">
      <c r="A325" s="74"/>
      <c r="B325" s="56"/>
      <c r="C325" s="89"/>
      <c r="D325" s="89"/>
      <c r="E325" s="89"/>
      <c r="F325" s="89"/>
      <c r="G325" s="89"/>
      <c r="H325" s="89"/>
      <c r="I325" s="89"/>
      <c r="J325" s="89"/>
      <c r="K325" s="90"/>
      <c r="L325" s="75"/>
      <c r="M325" s="75"/>
    </row>
    <row r="326" spans="1:13">
      <c r="A326" s="71"/>
      <c r="B326" s="70"/>
      <c r="C326" s="68"/>
      <c r="D326" s="68"/>
      <c r="E326" s="68"/>
      <c r="F326" s="68"/>
      <c r="G326" s="68"/>
      <c r="H326" s="68"/>
      <c r="I326" s="68"/>
      <c r="J326" s="68"/>
      <c r="K326" s="91"/>
      <c r="L326" s="72"/>
      <c r="M326" s="72"/>
    </row>
    <row r="327" spans="1:13">
      <c r="A327" s="74"/>
      <c r="B327" s="56"/>
      <c r="C327" s="89"/>
      <c r="D327" s="89"/>
      <c r="E327" s="89"/>
      <c r="F327" s="89"/>
      <c r="G327" s="89"/>
      <c r="H327" s="89"/>
      <c r="I327" s="89"/>
      <c r="J327" s="89"/>
      <c r="K327" s="90"/>
      <c r="L327" s="75"/>
      <c r="M327" s="75"/>
    </row>
    <row r="328" spans="1:13">
      <c r="A328" s="71"/>
      <c r="B328" s="70"/>
      <c r="C328" s="68"/>
      <c r="D328" s="68"/>
      <c r="E328" s="68"/>
      <c r="F328" s="68"/>
      <c r="G328" s="68"/>
      <c r="H328" s="68"/>
      <c r="I328" s="68"/>
      <c r="J328" s="68"/>
      <c r="K328" s="91"/>
      <c r="L328" s="72"/>
      <c r="M328" s="72"/>
    </row>
    <row r="329" spans="1:13">
      <c r="A329" s="74"/>
      <c r="B329" s="56"/>
      <c r="C329" s="89"/>
      <c r="D329" s="89"/>
      <c r="E329" s="89"/>
      <c r="F329" s="89"/>
      <c r="G329" s="89"/>
      <c r="H329" s="89"/>
      <c r="I329" s="89"/>
      <c r="J329" s="89"/>
      <c r="K329" s="90"/>
      <c r="L329" s="75"/>
      <c r="M329" s="75"/>
    </row>
    <row r="330" spans="1:13">
      <c r="A330" s="71"/>
      <c r="B330" s="70"/>
      <c r="C330" s="68"/>
      <c r="D330" s="68"/>
      <c r="E330" s="68"/>
      <c r="F330" s="68"/>
      <c r="G330" s="68"/>
      <c r="H330" s="68"/>
      <c r="I330" s="68"/>
      <c r="J330" s="68"/>
      <c r="K330" s="91"/>
      <c r="L330" s="72"/>
      <c r="M330" s="72"/>
    </row>
    <row r="331" spans="1:13">
      <c r="A331" s="74"/>
      <c r="B331" s="56"/>
      <c r="C331" s="89"/>
      <c r="D331" s="89"/>
      <c r="E331" s="89"/>
      <c r="F331" s="89"/>
      <c r="G331" s="89"/>
      <c r="H331" s="89"/>
      <c r="I331" s="89"/>
      <c r="J331" s="89"/>
      <c r="K331" s="90"/>
      <c r="L331" s="75"/>
      <c r="M331" s="75"/>
    </row>
    <row r="332" spans="1:13">
      <c r="A332" s="71"/>
      <c r="B332" s="70"/>
      <c r="C332" s="68"/>
      <c r="D332" s="68"/>
      <c r="E332" s="68"/>
      <c r="F332" s="68"/>
      <c r="G332" s="68"/>
      <c r="H332" s="68"/>
      <c r="I332" s="68"/>
      <c r="J332" s="68"/>
      <c r="K332" s="91"/>
      <c r="L332" s="72"/>
      <c r="M332" s="72"/>
    </row>
    <row r="333" spans="1:13">
      <c r="A333" s="74"/>
      <c r="B333" s="56"/>
      <c r="C333" s="89"/>
      <c r="D333" s="89"/>
      <c r="E333" s="89"/>
      <c r="F333" s="89"/>
      <c r="G333" s="89"/>
      <c r="H333" s="89"/>
      <c r="I333" s="89"/>
      <c r="J333" s="89"/>
      <c r="K333" s="90"/>
      <c r="L333" s="75"/>
      <c r="M333" s="75"/>
    </row>
    <row r="334" spans="1:13">
      <c r="A334" s="71"/>
      <c r="B334" s="70"/>
      <c r="C334" s="68"/>
      <c r="D334" s="68"/>
      <c r="E334" s="68"/>
      <c r="F334" s="68"/>
      <c r="G334" s="68"/>
      <c r="H334" s="68"/>
      <c r="I334" s="68"/>
      <c r="J334" s="68"/>
      <c r="K334" s="91"/>
      <c r="L334" s="72"/>
      <c r="M334" s="72"/>
    </row>
    <row r="335" spans="1:13">
      <c r="A335" s="74"/>
      <c r="B335" s="56"/>
      <c r="C335" s="89"/>
      <c r="D335" s="89"/>
      <c r="E335" s="89"/>
      <c r="F335" s="89"/>
      <c r="G335" s="89"/>
      <c r="H335" s="89"/>
      <c r="I335" s="89"/>
      <c r="J335" s="89"/>
      <c r="K335" s="90"/>
      <c r="L335" s="75"/>
      <c r="M335" s="75"/>
    </row>
    <row r="336" spans="1:13">
      <c r="A336" s="71"/>
      <c r="B336" s="70"/>
      <c r="C336" s="68"/>
      <c r="D336" s="68"/>
      <c r="E336" s="68"/>
      <c r="F336" s="68"/>
      <c r="G336" s="68"/>
      <c r="H336" s="68"/>
      <c r="I336" s="68"/>
      <c r="J336" s="68"/>
      <c r="K336" s="91"/>
      <c r="L336" s="72"/>
      <c r="M336" s="72"/>
    </row>
    <row r="337" spans="1:13">
      <c r="A337" s="74"/>
      <c r="B337" s="56"/>
      <c r="C337" s="89"/>
      <c r="D337" s="89"/>
      <c r="E337" s="89"/>
      <c r="F337" s="89"/>
      <c r="G337" s="89"/>
      <c r="H337" s="89"/>
      <c r="I337" s="89"/>
      <c r="J337" s="89"/>
      <c r="K337" s="90"/>
      <c r="L337" s="75"/>
      <c r="M337" s="75"/>
    </row>
    <row r="338" spans="1:13">
      <c r="A338" s="71"/>
      <c r="B338" s="70"/>
      <c r="C338" s="68"/>
      <c r="D338" s="68"/>
      <c r="E338" s="68"/>
      <c r="F338" s="68"/>
      <c r="G338" s="68"/>
      <c r="H338" s="68"/>
      <c r="I338" s="68"/>
      <c r="J338" s="68"/>
      <c r="K338" s="91"/>
      <c r="L338" s="72"/>
      <c r="M338" s="72"/>
    </row>
    <row r="339" spans="1:13">
      <c r="A339" s="74"/>
      <c r="B339" s="56"/>
      <c r="C339" s="89"/>
      <c r="D339" s="89"/>
      <c r="E339" s="89"/>
      <c r="F339" s="89"/>
      <c r="G339" s="89"/>
      <c r="H339" s="89"/>
      <c r="I339" s="89"/>
      <c r="J339" s="89"/>
      <c r="K339" s="90"/>
      <c r="L339" s="75"/>
      <c r="M339" s="75"/>
    </row>
    <row r="340" spans="1:13">
      <c r="A340" s="71"/>
      <c r="B340" s="70"/>
      <c r="C340" s="68"/>
      <c r="D340" s="68"/>
      <c r="E340" s="68"/>
      <c r="F340" s="68"/>
      <c r="G340" s="68"/>
      <c r="H340" s="68"/>
      <c r="I340" s="68"/>
      <c r="J340" s="68"/>
      <c r="K340" s="91"/>
      <c r="L340" s="72"/>
      <c r="M340" s="72"/>
    </row>
    <row r="341" spans="1:13">
      <c r="A341" s="74"/>
      <c r="B341" s="56"/>
      <c r="C341" s="89"/>
      <c r="D341" s="89"/>
      <c r="E341" s="89"/>
      <c r="F341" s="89"/>
      <c r="G341" s="89"/>
      <c r="H341" s="89"/>
      <c r="I341" s="89"/>
      <c r="J341" s="89"/>
      <c r="K341" s="90"/>
      <c r="L341" s="75"/>
      <c r="M341" s="75"/>
    </row>
    <row r="342" spans="1:13">
      <c r="A342" s="71"/>
      <c r="B342" s="70"/>
      <c r="C342" s="68"/>
      <c r="D342" s="68"/>
      <c r="E342" s="68"/>
      <c r="F342" s="68"/>
      <c r="G342" s="68"/>
      <c r="H342" s="68"/>
      <c r="I342" s="68"/>
      <c r="J342" s="68"/>
      <c r="K342" s="91"/>
      <c r="L342" s="72"/>
      <c r="M342" s="72"/>
    </row>
    <row r="343" spans="1:13">
      <c r="A343" s="74"/>
      <c r="B343" s="56"/>
      <c r="C343" s="89"/>
      <c r="D343" s="89"/>
      <c r="E343" s="89"/>
      <c r="F343" s="89"/>
      <c r="G343" s="89"/>
      <c r="H343" s="89"/>
      <c r="I343" s="89"/>
      <c r="J343" s="89"/>
      <c r="K343" s="90"/>
      <c r="L343" s="75"/>
      <c r="M343" s="75"/>
    </row>
    <row r="344" spans="1:13">
      <c r="A344" s="71"/>
      <c r="B344" s="70"/>
      <c r="C344" s="68"/>
      <c r="D344" s="68"/>
      <c r="E344" s="68"/>
      <c r="F344" s="68"/>
      <c r="G344" s="68"/>
      <c r="H344" s="68"/>
      <c r="I344" s="68"/>
      <c r="J344" s="68"/>
      <c r="K344" s="91"/>
      <c r="L344" s="72"/>
      <c r="M344" s="72"/>
    </row>
    <row r="345" spans="1:13">
      <c r="A345" s="74"/>
      <c r="B345" s="56"/>
      <c r="C345" s="89"/>
      <c r="D345" s="89"/>
      <c r="E345" s="89"/>
      <c r="F345" s="89"/>
      <c r="G345" s="89"/>
      <c r="H345" s="89"/>
      <c r="I345" s="89"/>
      <c r="J345" s="89"/>
      <c r="K345" s="90"/>
      <c r="L345" s="75"/>
      <c r="M345" s="75"/>
    </row>
    <row r="346" spans="1:13">
      <c r="A346" s="71"/>
      <c r="B346" s="70"/>
      <c r="C346" s="68"/>
      <c r="D346" s="68"/>
      <c r="E346" s="68"/>
      <c r="F346" s="68"/>
      <c r="G346" s="68"/>
      <c r="H346" s="68"/>
      <c r="I346" s="68"/>
      <c r="J346" s="68"/>
      <c r="K346" s="91"/>
      <c r="L346" s="72"/>
      <c r="M346" s="72"/>
    </row>
    <row r="347" spans="1:13">
      <c r="A347" s="74"/>
      <c r="B347" s="56"/>
      <c r="C347" s="89"/>
      <c r="D347" s="89"/>
      <c r="E347" s="89"/>
      <c r="F347" s="89"/>
      <c r="G347" s="89"/>
      <c r="H347" s="89"/>
      <c r="I347" s="89"/>
      <c r="J347" s="89"/>
      <c r="K347" s="90"/>
      <c r="L347" s="75"/>
      <c r="M347" s="75"/>
    </row>
    <row r="348" spans="1:13">
      <c r="A348" s="71"/>
      <c r="B348" s="70"/>
      <c r="C348" s="68"/>
      <c r="D348" s="68"/>
      <c r="E348" s="68"/>
      <c r="F348" s="68"/>
      <c r="G348" s="68"/>
      <c r="H348" s="68"/>
      <c r="I348" s="68"/>
      <c r="J348" s="68"/>
      <c r="K348" s="91"/>
      <c r="L348" s="72"/>
      <c r="M348" s="72"/>
    </row>
    <row r="349" spans="1:13">
      <c r="A349" s="74"/>
      <c r="B349" s="56"/>
      <c r="C349" s="89"/>
      <c r="D349" s="89"/>
      <c r="E349" s="89"/>
      <c r="F349" s="89"/>
      <c r="G349" s="89"/>
      <c r="H349" s="89"/>
      <c r="I349" s="89"/>
      <c r="J349" s="89"/>
      <c r="K349" s="90"/>
      <c r="L349" s="75"/>
      <c r="M349" s="75"/>
    </row>
    <row r="350" spans="1:13">
      <c r="A350" s="71"/>
      <c r="B350" s="70"/>
      <c r="C350" s="68"/>
      <c r="D350" s="68"/>
      <c r="E350" s="68"/>
      <c r="F350" s="68"/>
      <c r="G350" s="68"/>
      <c r="H350" s="68"/>
      <c r="I350" s="68"/>
      <c r="J350" s="68"/>
      <c r="K350" s="91"/>
      <c r="L350" s="72"/>
      <c r="M350" s="72"/>
    </row>
    <row r="351" spans="1:13">
      <c r="A351" s="74"/>
      <c r="B351" s="56"/>
      <c r="C351" s="89"/>
      <c r="D351" s="89"/>
      <c r="E351" s="89"/>
      <c r="F351" s="89"/>
      <c r="G351" s="89"/>
      <c r="H351" s="89"/>
      <c r="I351" s="89"/>
      <c r="J351" s="89"/>
      <c r="K351" s="90"/>
      <c r="L351" s="75"/>
      <c r="M351" s="75"/>
    </row>
    <row r="352" spans="1:13">
      <c r="A352" s="71"/>
      <c r="B352" s="70"/>
      <c r="C352" s="68"/>
      <c r="D352" s="68"/>
      <c r="E352" s="68"/>
      <c r="F352" s="68"/>
      <c r="G352" s="68"/>
      <c r="H352" s="68"/>
      <c r="I352" s="68"/>
      <c r="J352" s="68"/>
      <c r="K352" s="91"/>
      <c r="L352" s="72"/>
      <c r="M352" s="72"/>
    </row>
    <row r="353" spans="1:13">
      <c r="A353" s="74"/>
      <c r="B353" s="56"/>
      <c r="C353" s="89"/>
      <c r="D353" s="89"/>
      <c r="E353" s="89"/>
      <c r="F353" s="89"/>
      <c r="G353" s="89"/>
      <c r="H353" s="89"/>
      <c r="I353" s="89"/>
      <c r="J353" s="89"/>
      <c r="K353" s="90"/>
      <c r="L353" s="75"/>
      <c r="M353" s="75"/>
    </row>
    <row r="354" spans="1:13">
      <c r="A354" s="71"/>
      <c r="B354" s="70"/>
      <c r="C354" s="68"/>
      <c r="D354" s="68"/>
      <c r="E354" s="68"/>
      <c r="F354" s="68"/>
      <c r="G354" s="68"/>
      <c r="H354" s="68"/>
      <c r="I354" s="68"/>
      <c r="J354" s="68"/>
      <c r="K354" s="91"/>
      <c r="L354" s="72"/>
      <c r="M354" s="72"/>
    </row>
    <row r="355" spans="1:13">
      <c r="A355" s="74"/>
      <c r="B355" s="56"/>
      <c r="C355" s="89"/>
      <c r="D355" s="89"/>
      <c r="E355" s="89"/>
      <c r="F355" s="89"/>
      <c r="G355" s="89"/>
      <c r="H355" s="89"/>
      <c r="I355" s="89"/>
      <c r="J355" s="89"/>
      <c r="K355" s="90"/>
      <c r="L355" s="75"/>
      <c r="M355" s="75"/>
    </row>
    <row r="356" spans="1:13">
      <c r="A356" s="71"/>
      <c r="B356" s="70"/>
      <c r="C356" s="68"/>
      <c r="D356" s="68"/>
      <c r="E356" s="68"/>
      <c r="F356" s="68"/>
      <c r="G356" s="68"/>
      <c r="H356" s="68"/>
      <c r="I356" s="68"/>
      <c r="J356" s="68"/>
      <c r="K356" s="91"/>
      <c r="L356" s="72"/>
      <c r="M356" s="72"/>
    </row>
    <row r="357" spans="1:13">
      <c r="A357" s="74"/>
      <c r="B357" s="56"/>
      <c r="C357" s="89"/>
      <c r="D357" s="89"/>
      <c r="E357" s="89"/>
      <c r="F357" s="89"/>
      <c r="G357" s="89"/>
      <c r="H357" s="89"/>
      <c r="I357" s="89"/>
      <c r="J357" s="89"/>
      <c r="K357" s="90"/>
      <c r="L357" s="75"/>
      <c r="M357" s="75"/>
    </row>
    <row r="358" spans="1:13">
      <c r="A358" s="71"/>
      <c r="B358" s="70"/>
      <c r="C358" s="68"/>
      <c r="D358" s="68"/>
      <c r="E358" s="68"/>
      <c r="F358" s="68"/>
      <c r="G358" s="68"/>
      <c r="H358" s="68"/>
      <c r="I358" s="68"/>
      <c r="J358" s="68"/>
      <c r="K358" s="91"/>
      <c r="L358" s="72"/>
      <c r="M358" s="72"/>
    </row>
    <row r="359" spans="1:13">
      <c r="A359" s="74"/>
      <c r="B359" s="56"/>
      <c r="C359" s="89"/>
      <c r="D359" s="89"/>
      <c r="E359" s="89"/>
      <c r="F359" s="89"/>
      <c r="G359" s="89"/>
      <c r="H359" s="89"/>
      <c r="I359" s="89"/>
      <c r="J359" s="89"/>
      <c r="K359" s="90"/>
      <c r="L359" s="75"/>
      <c r="M359" s="75"/>
    </row>
    <row r="360" spans="1:13">
      <c r="A360" s="71"/>
      <c r="B360" s="70"/>
      <c r="C360" s="68"/>
      <c r="D360" s="68"/>
      <c r="E360" s="68"/>
      <c r="F360" s="68"/>
      <c r="G360" s="68"/>
      <c r="H360" s="68"/>
      <c r="I360" s="68"/>
      <c r="J360" s="68"/>
      <c r="K360" s="91"/>
      <c r="L360" s="72"/>
      <c r="M360" s="72"/>
    </row>
    <row r="361" spans="1:13">
      <c r="A361" s="74"/>
      <c r="B361" s="56"/>
      <c r="C361" s="89"/>
      <c r="D361" s="89"/>
      <c r="E361" s="89"/>
      <c r="F361" s="89"/>
      <c r="G361" s="89"/>
      <c r="H361" s="89"/>
      <c r="I361" s="89"/>
      <c r="J361" s="89"/>
      <c r="K361" s="90"/>
      <c r="L361" s="75"/>
      <c r="M361" s="75"/>
    </row>
    <row r="362" spans="1:13">
      <c r="A362" s="71"/>
      <c r="B362" s="70"/>
      <c r="C362" s="68"/>
      <c r="D362" s="68"/>
      <c r="E362" s="68"/>
      <c r="F362" s="68"/>
      <c r="G362" s="68"/>
      <c r="H362" s="68"/>
      <c r="I362" s="68"/>
      <c r="J362" s="68"/>
      <c r="K362" s="91"/>
      <c r="L362" s="72"/>
      <c r="M362" s="72"/>
    </row>
    <row r="363" spans="1:13">
      <c r="A363" s="74"/>
      <c r="B363" s="56"/>
      <c r="C363" s="89"/>
      <c r="D363" s="89"/>
      <c r="E363" s="89"/>
      <c r="F363" s="89"/>
      <c r="G363" s="89"/>
      <c r="H363" s="89"/>
      <c r="I363" s="89"/>
      <c r="J363" s="89"/>
      <c r="K363" s="90"/>
      <c r="L363" s="75"/>
      <c r="M363" s="75"/>
    </row>
    <row r="364" spans="1:13">
      <c r="A364" s="71"/>
      <c r="B364" s="70"/>
      <c r="C364" s="68"/>
      <c r="D364" s="68"/>
      <c r="E364" s="68"/>
      <c r="F364" s="68"/>
      <c r="G364" s="68"/>
      <c r="H364" s="68"/>
      <c r="I364" s="68"/>
      <c r="J364" s="68"/>
      <c r="K364" s="91"/>
      <c r="L364" s="72"/>
      <c r="M364" s="72"/>
    </row>
    <row r="365" spans="1:13">
      <c r="A365" s="74"/>
      <c r="B365" s="56"/>
      <c r="C365" s="89"/>
      <c r="D365" s="89"/>
      <c r="E365" s="89"/>
      <c r="F365" s="89"/>
      <c r="G365" s="89"/>
      <c r="H365" s="89"/>
      <c r="I365" s="89"/>
      <c r="J365" s="89"/>
      <c r="K365" s="90"/>
      <c r="L365" s="75"/>
      <c r="M365" s="75"/>
    </row>
    <row r="366" spans="1:13">
      <c r="A366" s="71"/>
      <c r="B366" s="70"/>
      <c r="C366" s="68"/>
      <c r="D366" s="68"/>
      <c r="E366" s="68"/>
      <c r="F366" s="68"/>
      <c r="G366" s="68"/>
      <c r="H366" s="68"/>
      <c r="I366" s="68"/>
      <c r="J366" s="68"/>
      <c r="K366" s="91"/>
      <c r="L366" s="72"/>
      <c r="M366" s="72"/>
    </row>
    <row r="367" spans="1:13">
      <c r="A367" s="74"/>
      <c r="B367" s="56"/>
      <c r="C367" s="89"/>
      <c r="D367" s="89"/>
      <c r="E367" s="89"/>
      <c r="F367" s="89"/>
      <c r="G367" s="89"/>
      <c r="H367" s="89"/>
      <c r="I367" s="89"/>
      <c r="J367" s="89"/>
      <c r="K367" s="90"/>
      <c r="L367" s="75"/>
      <c r="M367" s="75"/>
    </row>
    <row r="368" spans="1:13">
      <c r="A368" s="71"/>
      <c r="B368" s="70"/>
      <c r="C368" s="68"/>
      <c r="D368" s="68"/>
      <c r="E368" s="68"/>
      <c r="F368" s="68"/>
      <c r="G368" s="68"/>
      <c r="H368" s="68"/>
      <c r="I368" s="68"/>
      <c r="J368" s="68"/>
      <c r="K368" s="91"/>
      <c r="L368" s="72"/>
      <c r="M368" s="72"/>
    </row>
    <row r="369" spans="1:13">
      <c r="A369" s="74"/>
      <c r="B369" s="56"/>
      <c r="C369" s="89"/>
      <c r="D369" s="89"/>
      <c r="E369" s="89"/>
      <c r="F369" s="89"/>
      <c r="G369" s="89"/>
      <c r="H369" s="89"/>
      <c r="I369" s="89"/>
      <c r="J369" s="89"/>
      <c r="K369" s="90"/>
      <c r="L369" s="75"/>
      <c r="M369" s="75"/>
    </row>
    <row r="370" spans="1:13">
      <c r="A370" s="71"/>
      <c r="B370" s="70"/>
      <c r="C370" s="68"/>
      <c r="D370" s="68"/>
      <c r="E370" s="68"/>
      <c r="F370" s="68"/>
      <c r="G370" s="68"/>
      <c r="H370" s="68"/>
      <c r="I370" s="68"/>
      <c r="J370" s="68"/>
      <c r="K370" s="91"/>
      <c r="L370" s="72"/>
      <c r="M370" s="72"/>
    </row>
    <row r="371" spans="1:13">
      <c r="A371" s="74"/>
      <c r="B371" s="56"/>
      <c r="C371" s="89"/>
      <c r="D371" s="89"/>
      <c r="E371" s="89"/>
      <c r="F371" s="89"/>
      <c r="G371" s="89"/>
      <c r="H371" s="89"/>
      <c r="I371" s="89"/>
      <c r="J371" s="89"/>
      <c r="K371" s="90"/>
      <c r="L371" s="75"/>
      <c r="M371" s="75"/>
    </row>
    <row r="372" spans="1:13">
      <c r="A372" s="71"/>
      <c r="B372" s="70"/>
      <c r="C372" s="68"/>
      <c r="D372" s="68"/>
      <c r="E372" s="68"/>
      <c r="F372" s="68"/>
      <c r="G372" s="68"/>
      <c r="H372" s="68"/>
      <c r="I372" s="68"/>
      <c r="J372" s="68"/>
      <c r="K372" s="91"/>
      <c r="L372" s="72"/>
      <c r="M372" s="72"/>
    </row>
    <row r="373" spans="1:13">
      <c r="A373" s="74"/>
      <c r="B373" s="56"/>
      <c r="C373" s="89"/>
      <c r="D373" s="89"/>
      <c r="E373" s="89"/>
      <c r="F373" s="89"/>
      <c r="G373" s="89"/>
      <c r="H373" s="89"/>
      <c r="I373" s="89"/>
      <c r="J373" s="89"/>
      <c r="K373" s="90"/>
      <c r="L373" s="75"/>
      <c r="M373" s="75"/>
    </row>
    <row r="374" spans="1:13">
      <c r="A374" s="71"/>
      <c r="B374" s="70"/>
      <c r="C374" s="68"/>
      <c r="D374" s="68"/>
      <c r="E374" s="68"/>
      <c r="F374" s="68"/>
      <c r="G374" s="68"/>
      <c r="H374" s="68"/>
      <c r="I374" s="68"/>
      <c r="J374" s="68"/>
      <c r="K374" s="91"/>
      <c r="L374" s="72"/>
      <c r="M374" s="72"/>
    </row>
    <row r="375" spans="1:13">
      <c r="A375" s="74"/>
      <c r="B375" s="56"/>
      <c r="C375" s="89"/>
      <c r="D375" s="89"/>
      <c r="E375" s="89"/>
      <c r="F375" s="89"/>
      <c r="G375" s="89"/>
      <c r="H375" s="89"/>
      <c r="I375" s="89"/>
      <c r="J375" s="89"/>
      <c r="K375" s="90"/>
      <c r="L375" s="75"/>
      <c r="M375" s="75"/>
    </row>
    <row r="376" spans="1:13">
      <c r="A376" s="71"/>
      <c r="B376" s="70"/>
      <c r="C376" s="68"/>
      <c r="D376" s="68"/>
      <c r="E376" s="68"/>
      <c r="F376" s="68"/>
      <c r="G376" s="68"/>
      <c r="H376" s="68"/>
      <c r="I376" s="68"/>
      <c r="J376" s="68"/>
      <c r="K376" s="91"/>
      <c r="L376" s="72"/>
      <c r="M376" s="72"/>
    </row>
    <row r="377" spans="1:13">
      <c r="A377" s="74"/>
      <c r="B377" s="56"/>
      <c r="C377" s="89"/>
      <c r="D377" s="89"/>
      <c r="E377" s="89"/>
      <c r="F377" s="89"/>
      <c r="G377" s="89"/>
      <c r="H377" s="89"/>
      <c r="I377" s="89"/>
      <c r="J377" s="89"/>
      <c r="K377" s="90"/>
      <c r="L377" s="75"/>
      <c r="M377" s="75"/>
    </row>
    <row r="378" spans="1:13">
      <c r="A378" s="71"/>
      <c r="B378" s="70"/>
      <c r="C378" s="68"/>
      <c r="D378" s="68"/>
      <c r="E378" s="68"/>
      <c r="F378" s="68"/>
      <c r="G378" s="68"/>
      <c r="H378" s="68"/>
      <c r="I378" s="68"/>
      <c r="J378" s="68"/>
      <c r="K378" s="91"/>
      <c r="L378" s="72"/>
      <c r="M378" s="72"/>
    </row>
    <row r="379" spans="1:13">
      <c r="A379" s="74"/>
      <c r="B379" s="56"/>
      <c r="C379" s="89"/>
      <c r="D379" s="89"/>
      <c r="E379" s="89"/>
      <c r="F379" s="89"/>
      <c r="G379" s="89"/>
      <c r="H379" s="89"/>
      <c r="I379" s="89"/>
      <c r="J379" s="89"/>
      <c r="K379" s="90"/>
      <c r="L379" s="75"/>
      <c r="M379" s="75"/>
    </row>
    <row r="380" spans="1:13">
      <c r="A380" s="71"/>
      <c r="B380" s="70"/>
      <c r="C380" s="68"/>
      <c r="D380" s="68"/>
      <c r="E380" s="68"/>
      <c r="F380" s="68"/>
      <c r="G380" s="68"/>
      <c r="H380" s="68"/>
      <c r="I380" s="68"/>
      <c r="J380" s="68"/>
      <c r="K380" s="91"/>
      <c r="L380" s="72"/>
      <c r="M380" s="72"/>
    </row>
    <row r="381" spans="1:13">
      <c r="A381" s="74"/>
      <c r="B381" s="56"/>
      <c r="C381" s="89"/>
      <c r="D381" s="89"/>
      <c r="E381" s="89"/>
      <c r="F381" s="89"/>
      <c r="G381" s="89"/>
      <c r="H381" s="89"/>
      <c r="I381" s="89"/>
      <c r="J381" s="89"/>
      <c r="K381" s="90"/>
      <c r="L381" s="75"/>
      <c r="M381" s="75"/>
    </row>
    <row r="382" spans="1:13">
      <c r="A382" s="71"/>
      <c r="B382" s="70"/>
      <c r="C382" s="68"/>
      <c r="D382" s="68"/>
      <c r="E382" s="68"/>
      <c r="F382" s="68"/>
      <c r="G382" s="68"/>
      <c r="H382" s="68"/>
      <c r="I382" s="68"/>
      <c r="J382" s="68"/>
      <c r="K382" s="91"/>
      <c r="L382" s="72"/>
      <c r="M382" s="72"/>
    </row>
    <row r="383" spans="1:13">
      <c r="A383" s="74"/>
      <c r="B383" s="56"/>
      <c r="C383" s="89"/>
      <c r="D383" s="89"/>
      <c r="E383" s="89"/>
      <c r="F383" s="89"/>
      <c r="G383" s="89"/>
      <c r="H383" s="89"/>
      <c r="I383" s="89"/>
      <c r="J383" s="89"/>
      <c r="K383" s="90"/>
      <c r="L383" s="75"/>
      <c r="M383" s="75"/>
    </row>
    <row r="384" spans="1:13">
      <c r="A384" s="71"/>
      <c r="B384" s="70"/>
      <c r="C384" s="68"/>
      <c r="D384" s="68"/>
      <c r="E384" s="68"/>
      <c r="F384" s="68"/>
      <c r="G384" s="68"/>
      <c r="H384" s="68"/>
      <c r="I384" s="68"/>
      <c r="J384" s="68"/>
      <c r="K384" s="91"/>
      <c r="L384" s="72"/>
      <c r="M384" s="72"/>
    </row>
    <row r="385" spans="1:13">
      <c r="A385" s="74"/>
      <c r="B385" s="56"/>
      <c r="C385" s="89"/>
      <c r="D385" s="89"/>
      <c r="E385" s="89"/>
      <c r="F385" s="89"/>
      <c r="G385" s="89"/>
      <c r="H385" s="89"/>
      <c r="I385" s="89"/>
      <c r="J385" s="89"/>
      <c r="K385" s="90"/>
      <c r="L385" s="75"/>
      <c r="M385" s="75"/>
    </row>
    <row r="386" spans="1:13">
      <c r="A386" s="71"/>
      <c r="B386" s="70"/>
      <c r="C386" s="68"/>
      <c r="D386" s="68"/>
      <c r="E386" s="68"/>
      <c r="F386" s="68"/>
      <c r="G386" s="68"/>
      <c r="H386" s="68"/>
      <c r="I386" s="68"/>
      <c r="J386" s="68"/>
      <c r="K386" s="91"/>
      <c r="L386" s="72"/>
      <c r="M386" s="72"/>
    </row>
    <row r="387" spans="1:13">
      <c r="A387" s="74"/>
      <c r="B387" s="56"/>
      <c r="C387" s="89"/>
      <c r="D387" s="89"/>
      <c r="E387" s="89"/>
      <c r="F387" s="89"/>
      <c r="G387" s="89"/>
      <c r="H387" s="89"/>
      <c r="I387" s="89"/>
      <c r="J387" s="89"/>
      <c r="K387" s="90"/>
      <c r="L387" s="75"/>
      <c r="M387" s="75"/>
    </row>
    <row r="388" spans="1:13">
      <c r="A388" s="71"/>
      <c r="B388" s="70"/>
      <c r="C388" s="68"/>
      <c r="D388" s="68"/>
      <c r="E388" s="68"/>
      <c r="F388" s="68"/>
      <c r="G388" s="68"/>
      <c r="H388" s="68"/>
      <c r="I388" s="68"/>
      <c r="J388" s="68"/>
      <c r="K388" s="91"/>
      <c r="L388" s="72"/>
      <c r="M388" s="72"/>
    </row>
    <row r="389" spans="1:13">
      <c r="A389" s="74"/>
      <c r="B389" s="56"/>
      <c r="C389" s="89"/>
      <c r="D389" s="89"/>
      <c r="E389" s="89"/>
      <c r="F389" s="89"/>
      <c r="G389" s="89"/>
      <c r="H389" s="89"/>
      <c r="I389" s="89"/>
      <c r="J389" s="89"/>
      <c r="K389" s="90"/>
      <c r="L389" s="75"/>
      <c r="M389" s="75"/>
    </row>
    <row r="390" spans="1:13">
      <c r="A390" s="71"/>
      <c r="B390" s="70"/>
      <c r="C390" s="68"/>
      <c r="D390" s="68"/>
      <c r="E390" s="68"/>
      <c r="F390" s="68"/>
      <c r="G390" s="68"/>
      <c r="H390" s="68"/>
      <c r="I390" s="68"/>
      <c r="J390" s="68"/>
      <c r="K390" s="91"/>
      <c r="L390" s="72"/>
      <c r="M390" s="72"/>
    </row>
    <row r="391" spans="1:13">
      <c r="A391" s="74"/>
      <c r="B391" s="56"/>
      <c r="C391" s="89"/>
      <c r="D391" s="89"/>
      <c r="E391" s="89"/>
      <c r="F391" s="89"/>
      <c r="G391" s="89"/>
      <c r="H391" s="89"/>
      <c r="I391" s="89"/>
      <c r="J391" s="89"/>
      <c r="K391" s="90"/>
      <c r="L391" s="75"/>
      <c r="M391" s="75"/>
    </row>
    <row r="392" spans="1:13">
      <c r="A392" s="71"/>
      <c r="B392" s="70"/>
      <c r="C392" s="68"/>
      <c r="D392" s="68"/>
      <c r="E392" s="68"/>
      <c r="F392" s="68"/>
      <c r="G392" s="68"/>
      <c r="H392" s="68"/>
      <c r="I392" s="68"/>
      <c r="J392" s="68"/>
      <c r="K392" s="91"/>
      <c r="L392" s="72"/>
      <c r="M392" s="72"/>
    </row>
    <row r="393" spans="1:13">
      <c r="A393" s="74"/>
      <c r="B393" s="56"/>
      <c r="C393" s="89"/>
      <c r="D393" s="89"/>
      <c r="E393" s="89"/>
      <c r="F393" s="89"/>
      <c r="G393" s="89"/>
      <c r="H393" s="89"/>
      <c r="I393" s="89"/>
      <c r="J393" s="89"/>
      <c r="K393" s="90"/>
      <c r="L393" s="75"/>
      <c r="M393" s="75"/>
    </row>
    <row r="394" spans="1:13">
      <c r="A394" s="71"/>
      <c r="B394" s="70"/>
      <c r="C394" s="68"/>
      <c r="D394" s="68"/>
      <c r="E394" s="68"/>
      <c r="F394" s="68"/>
      <c r="G394" s="68"/>
      <c r="H394" s="68"/>
      <c r="I394" s="68"/>
      <c r="J394" s="68"/>
      <c r="K394" s="91"/>
      <c r="L394" s="72"/>
      <c r="M394" s="72"/>
    </row>
    <row r="395" spans="1:13">
      <c r="A395" s="74"/>
      <c r="B395" s="56"/>
      <c r="C395" s="89"/>
      <c r="D395" s="89"/>
      <c r="E395" s="89"/>
      <c r="F395" s="89"/>
      <c r="G395" s="89"/>
      <c r="H395" s="89"/>
      <c r="I395" s="89"/>
      <c r="J395" s="89"/>
      <c r="K395" s="90"/>
      <c r="L395" s="75"/>
      <c r="M395" s="75"/>
    </row>
    <row r="396" spans="1:13">
      <c r="A396" s="71"/>
      <c r="B396" s="70"/>
      <c r="C396" s="68"/>
      <c r="D396" s="68"/>
      <c r="E396" s="68"/>
      <c r="F396" s="68"/>
      <c r="G396" s="68"/>
      <c r="H396" s="68"/>
      <c r="I396" s="68"/>
      <c r="J396" s="68"/>
      <c r="K396" s="91"/>
      <c r="L396" s="72"/>
      <c r="M396" s="72"/>
    </row>
    <row r="397" spans="1:13">
      <c r="A397" s="74"/>
      <c r="B397" s="56"/>
      <c r="C397" s="89"/>
      <c r="D397" s="89"/>
      <c r="E397" s="89"/>
      <c r="F397" s="89"/>
      <c r="G397" s="89"/>
      <c r="H397" s="89"/>
      <c r="I397" s="89"/>
      <c r="J397" s="89"/>
      <c r="K397" s="90"/>
      <c r="L397" s="75"/>
      <c r="M397" s="75"/>
    </row>
    <row r="398" spans="1:13">
      <c r="A398" s="71"/>
      <c r="B398" s="70"/>
      <c r="C398" s="68"/>
      <c r="D398" s="68"/>
      <c r="E398" s="68"/>
      <c r="F398" s="68"/>
      <c r="G398" s="68"/>
      <c r="H398" s="68"/>
      <c r="I398" s="68"/>
      <c r="J398" s="68"/>
      <c r="K398" s="91"/>
      <c r="L398" s="72"/>
      <c r="M398" s="72"/>
    </row>
    <row r="399" spans="1:13">
      <c r="A399" s="74"/>
      <c r="B399" s="56"/>
      <c r="C399" s="89"/>
      <c r="D399" s="89"/>
      <c r="E399" s="89"/>
      <c r="F399" s="89"/>
      <c r="G399" s="89"/>
      <c r="H399" s="89"/>
      <c r="I399" s="89"/>
      <c r="J399" s="89"/>
      <c r="K399" s="90"/>
      <c r="L399" s="75"/>
      <c r="M399" s="75"/>
    </row>
    <row r="400" spans="1:13">
      <c r="A400" s="71"/>
      <c r="B400" s="70"/>
      <c r="C400" s="68"/>
      <c r="D400" s="68"/>
      <c r="E400" s="68"/>
      <c r="F400" s="68"/>
      <c r="G400" s="68"/>
      <c r="H400" s="68"/>
      <c r="I400" s="68"/>
      <c r="J400" s="68"/>
      <c r="K400" s="91"/>
      <c r="L400" s="72"/>
      <c r="M400" s="72"/>
    </row>
    <row r="401" spans="1:13">
      <c r="A401" s="74"/>
      <c r="B401" s="56"/>
      <c r="C401" s="89"/>
      <c r="D401" s="89"/>
      <c r="E401" s="89"/>
      <c r="F401" s="89"/>
      <c r="G401" s="89"/>
      <c r="H401" s="89"/>
      <c r="I401" s="89"/>
      <c r="J401" s="89"/>
      <c r="K401" s="90"/>
      <c r="L401" s="75"/>
      <c r="M401" s="75"/>
    </row>
    <row r="402" spans="1:13">
      <c r="A402" s="71"/>
      <c r="B402" s="70"/>
      <c r="C402" s="68"/>
      <c r="D402" s="68"/>
      <c r="E402" s="68"/>
      <c r="F402" s="68"/>
      <c r="G402" s="68"/>
      <c r="H402" s="68"/>
      <c r="I402" s="68"/>
      <c r="J402" s="68"/>
      <c r="K402" s="91"/>
      <c r="L402" s="72"/>
      <c r="M402" s="72"/>
    </row>
    <row r="403" spans="1:13">
      <c r="A403" s="74"/>
      <c r="B403" s="56"/>
      <c r="C403" s="89"/>
      <c r="D403" s="89"/>
      <c r="E403" s="89"/>
      <c r="F403" s="89"/>
      <c r="G403" s="89"/>
      <c r="H403" s="89"/>
      <c r="I403" s="89"/>
      <c r="J403" s="89"/>
      <c r="K403" s="90"/>
      <c r="L403" s="75"/>
      <c r="M403" s="75"/>
    </row>
    <row r="404" spans="1:13">
      <c r="A404" s="71"/>
      <c r="B404" s="70"/>
      <c r="C404" s="68"/>
      <c r="D404" s="68"/>
      <c r="E404" s="68"/>
      <c r="F404" s="68"/>
      <c r="G404" s="68"/>
      <c r="H404" s="68"/>
      <c r="I404" s="68"/>
      <c r="J404" s="68"/>
      <c r="K404" s="91"/>
      <c r="L404" s="72"/>
      <c r="M404" s="72"/>
    </row>
    <row r="405" spans="1:13">
      <c r="A405" s="74"/>
      <c r="B405" s="56"/>
      <c r="C405" s="89"/>
      <c r="D405" s="89"/>
      <c r="E405" s="89"/>
      <c r="F405" s="89"/>
      <c r="G405" s="89"/>
      <c r="H405" s="89"/>
      <c r="I405" s="89"/>
      <c r="J405" s="89"/>
      <c r="K405" s="90"/>
      <c r="L405" s="75"/>
      <c r="M405" s="75"/>
    </row>
    <row r="406" spans="1:13">
      <c r="A406" s="71"/>
      <c r="B406" s="70"/>
      <c r="C406" s="68"/>
      <c r="D406" s="68"/>
      <c r="E406" s="68"/>
      <c r="F406" s="68"/>
      <c r="G406" s="68"/>
      <c r="H406" s="68"/>
      <c r="I406" s="68"/>
      <c r="J406" s="68"/>
      <c r="K406" s="91"/>
      <c r="L406" s="72"/>
      <c r="M406" s="72"/>
    </row>
    <row r="407" spans="1:13">
      <c r="A407" s="74"/>
      <c r="B407" s="56"/>
      <c r="C407" s="89"/>
      <c r="D407" s="89"/>
      <c r="E407" s="89"/>
      <c r="F407" s="89"/>
      <c r="G407" s="89"/>
      <c r="H407" s="89"/>
      <c r="I407" s="89"/>
      <c r="J407" s="89"/>
      <c r="K407" s="90"/>
      <c r="L407" s="75"/>
      <c r="M407" s="75"/>
    </row>
    <row r="408" spans="1:13">
      <c r="A408" s="71"/>
      <c r="B408" s="70"/>
      <c r="C408" s="68"/>
      <c r="D408" s="68"/>
      <c r="E408" s="68"/>
      <c r="F408" s="68"/>
      <c r="G408" s="68"/>
      <c r="H408" s="68"/>
      <c r="I408" s="68"/>
      <c r="J408" s="68"/>
      <c r="K408" s="91"/>
      <c r="L408" s="72"/>
      <c r="M408" s="72"/>
    </row>
    <row r="409" spans="1:13">
      <c r="A409" s="74"/>
      <c r="B409" s="56"/>
      <c r="C409" s="89"/>
      <c r="D409" s="89"/>
      <c r="E409" s="89"/>
      <c r="F409" s="89"/>
      <c r="G409" s="89"/>
      <c r="H409" s="89"/>
      <c r="I409" s="89"/>
      <c r="J409" s="89"/>
      <c r="K409" s="90"/>
      <c r="L409" s="75"/>
      <c r="M409" s="75"/>
    </row>
    <row r="410" spans="1:13">
      <c r="A410" s="71"/>
      <c r="B410" s="70"/>
      <c r="C410" s="68"/>
      <c r="D410" s="68"/>
      <c r="E410" s="68"/>
      <c r="F410" s="68"/>
      <c r="G410" s="68"/>
      <c r="H410" s="68"/>
      <c r="I410" s="68"/>
      <c r="J410" s="68"/>
      <c r="K410" s="91"/>
      <c r="L410" s="72"/>
      <c r="M410" s="72"/>
    </row>
    <row r="411" spans="1:13">
      <c r="A411" s="74"/>
      <c r="B411" s="56"/>
      <c r="C411" s="89"/>
      <c r="D411" s="89"/>
      <c r="E411" s="89"/>
      <c r="F411" s="89"/>
      <c r="G411" s="89"/>
      <c r="H411" s="89"/>
      <c r="I411" s="89"/>
      <c r="J411" s="89"/>
      <c r="K411" s="90"/>
      <c r="L411" s="75"/>
      <c r="M411" s="75"/>
    </row>
    <row r="412" spans="1:13">
      <c r="A412" s="71"/>
      <c r="B412" s="70"/>
      <c r="C412" s="68"/>
      <c r="D412" s="68"/>
      <c r="E412" s="68"/>
      <c r="F412" s="68"/>
      <c r="G412" s="68"/>
      <c r="H412" s="68"/>
      <c r="I412" s="68"/>
      <c r="J412" s="68"/>
      <c r="K412" s="91"/>
      <c r="L412" s="72"/>
      <c r="M412" s="72"/>
    </row>
    <row r="413" spans="1:13">
      <c r="A413" s="74"/>
      <c r="B413" s="56"/>
      <c r="C413" s="89"/>
      <c r="D413" s="89"/>
      <c r="E413" s="89"/>
      <c r="F413" s="89"/>
      <c r="G413" s="89"/>
      <c r="H413" s="89"/>
      <c r="I413" s="89"/>
      <c r="J413" s="89"/>
      <c r="K413" s="90"/>
      <c r="L413" s="75"/>
      <c r="M413" s="75"/>
    </row>
    <row r="414" spans="1:13">
      <c r="A414" s="71"/>
      <c r="B414" s="70"/>
      <c r="C414" s="68"/>
      <c r="D414" s="68"/>
      <c r="E414" s="68"/>
      <c r="F414" s="68"/>
      <c r="G414" s="68"/>
      <c r="H414" s="68"/>
      <c r="I414" s="68"/>
      <c r="J414" s="68"/>
      <c r="K414" s="91"/>
      <c r="L414" s="72"/>
      <c r="M414" s="72"/>
    </row>
    <row r="415" spans="1:13">
      <c r="A415" s="74"/>
      <c r="B415" s="56"/>
      <c r="C415" s="89"/>
      <c r="D415" s="89"/>
      <c r="E415" s="89"/>
      <c r="F415" s="89"/>
      <c r="G415" s="89"/>
      <c r="H415" s="89"/>
      <c r="I415" s="89"/>
      <c r="J415" s="89"/>
      <c r="K415" s="90"/>
      <c r="L415" s="75"/>
      <c r="M415" s="75"/>
    </row>
    <row r="416" spans="1:13">
      <c r="A416" s="71"/>
      <c r="B416" s="70"/>
      <c r="C416" s="68"/>
      <c r="D416" s="68"/>
      <c r="E416" s="68"/>
      <c r="F416" s="68"/>
      <c r="G416" s="68"/>
      <c r="H416" s="68"/>
      <c r="I416" s="68"/>
      <c r="J416" s="68"/>
      <c r="K416" s="91"/>
      <c r="L416" s="72"/>
      <c r="M416" s="72"/>
    </row>
    <row r="417" spans="1:13">
      <c r="A417" s="74"/>
      <c r="B417" s="56"/>
      <c r="C417" s="89"/>
      <c r="D417" s="89"/>
      <c r="E417" s="89"/>
      <c r="F417" s="89"/>
      <c r="G417" s="89"/>
      <c r="H417" s="89"/>
      <c r="I417" s="89"/>
      <c r="J417" s="89"/>
      <c r="K417" s="90"/>
      <c r="L417" s="75"/>
      <c r="M417" s="75"/>
    </row>
    <row r="418" spans="1:13">
      <c r="A418" s="71"/>
      <c r="B418" s="70"/>
      <c r="C418" s="68"/>
      <c r="D418" s="68"/>
      <c r="E418" s="68"/>
      <c r="F418" s="68"/>
      <c r="G418" s="68"/>
      <c r="H418" s="68"/>
      <c r="I418" s="68"/>
      <c r="J418" s="68"/>
      <c r="K418" s="91"/>
      <c r="L418" s="72"/>
      <c r="M418" s="72"/>
    </row>
    <row r="419" spans="1:13">
      <c r="A419" s="74"/>
      <c r="B419" s="56"/>
      <c r="C419" s="89"/>
      <c r="D419" s="89"/>
      <c r="E419" s="89"/>
      <c r="F419" s="89"/>
      <c r="G419" s="89"/>
      <c r="H419" s="89"/>
      <c r="I419" s="89"/>
      <c r="J419" s="89"/>
      <c r="K419" s="90"/>
      <c r="L419" s="75"/>
      <c r="M419" s="75"/>
    </row>
    <row r="420" spans="1:13">
      <c r="A420" s="71"/>
      <c r="B420" s="70"/>
      <c r="C420" s="68"/>
      <c r="D420" s="68"/>
      <c r="E420" s="68"/>
      <c r="F420" s="68"/>
      <c r="G420" s="68"/>
      <c r="H420" s="68"/>
      <c r="I420" s="68"/>
      <c r="J420" s="68"/>
      <c r="K420" s="91"/>
      <c r="L420" s="72"/>
      <c r="M420" s="72"/>
    </row>
    <row r="421" spans="1:13">
      <c r="A421" s="74"/>
      <c r="B421" s="56"/>
      <c r="C421" s="89"/>
      <c r="D421" s="89"/>
      <c r="E421" s="89"/>
      <c r="F421" s="89"/>
      <c r="G421" s="89"/>
      <c r="H421" s="89"/>
      <c r="I421" s="89"/>
      <c r="J421" s="89"/>
      <c r="K421" s="90"/>
      <c r="L421" s="75"/>
      <c r="M421" s="75"/>
    </row>
    <row r="422" spans="1:13">
      <c r="A422" s="71"/>
      <c r="B422" s="70"/>
      <c r="C422" s="68"/>
      <c r="D422" s="68"/>
      <c r="E422" s="68"/>
      <c r="F422" s="68"/>
      <c r="G422" s="68"/>
      <c r="H422" s="68"/>
      <c r="I422" s="68"/>
      <c r="J422" s="68"/>
      <c r="K422" s="91"/>
      <c r="L422" s="72"/>
      <c r="M422" s="72"/>
    </row>
    <row r="423" spans="1:13">
      <c r="A423" s="74"/>
      <c r="B423" s="56"/>
      <c r="C423" s="89"/>
      <c r="D423" s="89"/>
      <c r="E423" s="89"/>
      <c r="F423" s="89"/>
      <c r="G423" s="89"/>
      <c r="H423" s="89"/>
      <c r="I423" s="89"/>
      <c r="J423" s="89"/>
      <c r="K423" s="90"/>
      <c r="L423" s="75"/>
      <c r="M423" s="75"/>
    </row>
    <row r="424" spans="1:13">
      <c r="A424" s="71"/>
      <c r="B424" s="70"/>
      <c r="C424" s="68"/>
      <c r="D424" s="68"/>
      <c r="E424" s="68"/>
      <c r="F424" s="68"/>
      <c r="G424" s="68"/>
      <c r="H424" s="68"/>
      <c r="I424" s="68"/>
      <c r="J424" s="68"/>
      <c r="K424" s="91"/>
      <c r="L424" s="72"/>
      <c r="M424" s="72"/>
    </row>
    <row r="425" spans="1:13">
      <c r="A425" s="74"/>
      <c r="B425" s="56"/>
      <c r="C425" s="89"/>
      <c r="D425" s="89"/>
      <c r="E425" s="89"/>
      <c r="F425" s="89"/>
      <c r="G425" s="89"/>
      <c r="H425" s="89"/>
      <c r="I425" s="89"/>
      <c r="J425" s="89"/>
      <c r="K425" s="90"/>
      <c r="L425" s="75"/>
      <c r="M425" s="75"/>
    </row>
    <row r="426" spans="1:13">
      <c r="A426" s="71"/>
      <c r="B426" s="70"/>
      <c r="C426" s="68"/>
      <c r="D426" s="68"/>
      <c r="E426" s="68"/>
      <c r="F426" s="68"/>
      <c r="G426" s="68"/>
      <c r="H426" s="68"/>
      <c r="I426" s="68"/>
      <c r="J426" s="68"/>
      <c r="K426" s="91"/>
      <c r="L426" s="72"/>
      <c r="M426" s="72"/>
    </row>
    <row r="427" spans="1:13">
      <c r="A427" s="74"/>
      <c r="B427" s="56"/>
      <c r="C427" s="89"/>
      <c r="D427" s="89"/>
      <c r="E427" s="89"/>
      <c r="F427" s="89"/>
      <c r="G427" s="89"/>
      <c r="H427" s="89"/>
      <c r="I427" s="89"/>
      <c r="J427" s="89"/>
      <c r="K427" s="90"/>
      <c r="L427" s="75"/>
      <c r="M427" s="75"/>
    </row>
    <row r="428" spans="1:13">
      <c r="A428" s="71"/>
      <c r="B428" s="70"/>
      <c r="C428" s="68"/>
      <c r="D428" s="68"/>
      <c r="E428" s="68"/>
      <c r="F428" s="68"/>
      <c r="G428" s="68"/>
      <c r="H428" s="68"/>
      <c r="I428" s="68"/>
      <c r="J428" s="68"/>
      <c r="K428" s="91"/>
      <c r="L428" s="72"/>
      <c r="M428" s="72"/>
    </row>
    <row r="429" spans="1:13">
      <c r="A429" s="74"/>
      <c r="B429" s="56"/>
      <c r="C429" s="89"/>
      <c r="D429" s="89"/>
      <c r="E429" s="89"/>
      <c r="F429" s="89"/>
      <c r="G429" s="89"/>
      <c r="H429" s="89"/>
      <c r="I429" s="89"/>
      <c r="J429" s="89"/>
      <c r="K429" s="90"/>
      <c r="L429" s="75"/>
      <c r="M429" s="75"/>
    </row>
    <row r="430" spans="1:13">
      <c r="A430" s="71"/>
      <c r="B430" s="70"/>
      <c r="C430" s="68"/>
      <c r="D430" s="68"/>
      <c r="E430" s="68"/>
      <c r="F430" s="68"/>
      <c r="G430" s="68"/>
      <c r="H430" s="68"/>
      <c r="I430" s="68"/>
      <c r="J430" s="68"/>
      <c r="K430" s="91"/>
      <c r="L430" s="72"/>
      <c r="M430" s="72"/>
    </row>
    <row r="431" spans="1:13">
      <c r="A431" s="74"/>
      <c r="B431" s="56"/>
      <c r="C431" s="89"/>
      <c r="D431" s="89"/>
      <c r="E431" s="89"/>
      <c r="F431" s="89"/>
      <c r="G431" s="89"/>
      <c r="H431" s="89"/>
      <c r="I431" s="89"/>
      <c r="J431" s="89"/>
      <c r="K431" s="90"/>
      <c r="L431" s="75"/>
      <c r="M431" s="75"/>
    </row>
    <row r="432" spans="1:13">
      <c r="A432" s="71"/>
      <c r="B432" s="70"/>
      <c r="C432" s="68"/>
      <c r="D432" s="68"/>
      <c r="E432" s="68"/>
      <c r="F432" s="68"/>
      <c r="G432" s="68"/>
      <c r="H432" s="68"/>
      <c r="I432" s="68"/>
      <c r="J432" s="68"/>
      <c r="K432" s="91"/>
      <c r="L432" s="72"/>
      <c r="M432" s="72"/>
    </row>
    <row r="433" spans="1:13">
      <c r="A433" s="74"/>
      <c r="B433" s="56"/>
      <c r="C433" s="89"/>
      <c r="D433" s="89"/>
      <c r="E433" s="89"/>
      <c r="F433" s="89"/>
      <c r="G433" s="89"/>
      <c r="H433" s="89"/>
      <c r="I433" s="89"/>
      <c r="J433" s="89"/>
      <c r="K433" s="90"/>
      <c r="L433" s="75"/>
      <c r="M433" s="75"/>
    </row>
    <row r="434" spans="1:13">
      <c r="A434" s="71"/>
      <c r="B434" s="70"/>
      <c r="C434" s="68"/>
      <c r="D434" s="68"/>
      <c r="E434" s="68"/>
      <c r="F434" s="68"/>
      <c r="G434" s="68"/>
      <c r="H434" s="68"/>
      <c r="I434" s="68"/>
      <c r="J434" s="68"/>
      <c r="K434" s="91"/>
      <c r="L434" s="72"/>
      <c r="M434" s="72"/>
    </row>
    <row r="435" spans="1:13">
      <c r="A435" s="74"/>
      <c r="B435" s="56"/>
      <c r="C435" s="89"/>
      <c r="D435" s="89"/>
      <c r="E435" s="89"/>
      <c r="F435" s="89"/>
      <c r="G435" s="89"/>
      <c r="H435" s="89"/>
      <c r="I435" s="89"/>
      <c r="J435" s="89"/>
      <c r="K435" s="90"/>
      <c r="L435" s="75"/>
      <c r="M435" s="75"/>
    </row>
    <row r="436" spans="1:13">
      <c r="A436" s="71"/>
      <c r="B436" s="70"/>
      <c r="C436" s="68"/>
      <c r="D436" s="68"/>
      <c r="E436" s="68"/>
      <c r="F436" s="68"/>
      <c r="G436" s="68"/>
      <c r="H436" s="68"/>
      <c r="I436" s="68"/>
      <c r="J436" s="68"/>
      <c r="K436" s="91"/>
      <c r="L436" s="72"/>
      <c r="M436" s="72"/>
    </row>
    <row r="437" spans="1:13">
      <c r="A437" s="74"/>
      <c r="B437" s="56"/>
      <c r="C437" s="89"/>
      <c r="D437" s="89"/>
      <c r="E437" s="89"/>
      <c r="F437" s="89"/>
      <c r="G437" s="89"/>
      <c r="H437" s="89"/>
      <c r="I437" s="89"/>
      <c r="J437" s="89"/>
      <c r="K437" s="90"/>
      <c r="L437" s="75"/>
      <c r="M437" s="75"/>
    </row>
    <row r="438" spans="1:13">
      <c r="A438" s="71"/>
      <c r="B438" s="70"/>
      <c r="C438" s="68"/>
      <c r="D438" s="68"/>
      <c r="E438" s="68"/>
      <c r="F438" s="68"/>
      <c r="G438" s="68"/>
      <c r="H438" s="68"/>
      <c r="I438" s="68"/>
      <c r="J438" s="68"/>
      <c r="K438" s="91"/>
      <c r="L438" s="72"/>
      <c r="M438" s="72"/>
    </row>
    <row r="439" spans="1:13">
      <c r="A439" s="74"/>
      <c r="B439" s="56"/>
      <c r="C439" s="89"/>
      <c r="D439" s="89"/>
      <c r="E439" s="89"/>
      <c r="F439" s="89"/>
      <c r="G439" s="89"/>
      <c r="H439" s="89"/>
      <c r="I439" s="89"/>
      <c r="J439" s="89"/>
      <c r="K439" s="90"/>
      <c r="L439" s="75"/>
      <c r="M439" s="75"/>
    </row>
    <row r="440" spans="1:13">
      <c r="A440" s="71"/>
      <c r="B440" s="70"/>
      <c r="C440" s="68"/>
      <c r="D440" s="68"/>
      <c r="E440" s="68"/>
      <c r="F440" s="68"/>
      <c r="G440" s="68"/>
      <c r="H440" s="68"/>
      <c r="I440" s="68"/>
      <c r="J440" s="68"/>
      <c r="K440" s="91"/>
      <c r="L440" s="72"/>
      <c r="M440" s="72"/>
    </row>
    <row r="441" spans="1:13">
      <c r="A441" s="74"/>
      <c r="B441" s="56"/>
      <c r="C441" s="89"/>
      <c r="D441" s="89"/>
      <c r="E441" s="89"/>
      <c r="F441" s="89"/>
      <c r="G441" s="89"/>
      <c r="H441" s="89"/>
      <c r="I441" s="89"/>
      <c r="J441" s="89"/>
      <c r="K441" s="90"/>
      <c r="L441" s="75"/>
      <c r="M441" s="75"/>
    </row>
    <row r="442" spans="1:13">
      <c r="A442" s="71"/>
      <c r="B442" s="70"/>
      <c r="C442" s="68"/>
      <c r="D442" s="68"/>
      <c r="E442" s="68"/>
      <c r="F442" s="68"/>
      <c r="G442" s="68"/>
      <c r="H442" s="68"/>
      <c r="I442" s="68"/>
      <c r="J442" s="68"/>
      <c r="K442" s="91"/>
      <c r="L442" s="72"/>
      <c r="M442" s="72"/>
    </row>
    <row r="443" spans="1:13">
      <c r="A443" s="74"/>
      <c r="B443" s="56"/>
      <c r="C443" s="89"/>
      <c r="D443" s="89"/>
      <c r="E443" s="89"/>
      <c r="F443" s="89"/>
      <c r="G443" s="89"/>
      <c r="H443" s="89"/>
      <c r="I443" s="89"/>
      <c r="J443" s="89"/>
      <c r="K443" s="90"/>
      <c r="L443" s="75"/>
      <c r="M443" s="75"/>
    </row>
    <row r="444" spans="1:13">
      <c r="A444" s="71"/>
      <c r="B444" s="70"/>
      <c r="C444" s="68"/>
      <c r="D444" s="68"/>
      <c r="E444" s="68"/>
      <c r="F444" s="68"/>
      <c r="G444" s="68"/>
      <c r="H444" s="68"/>
      <c r="I444" s="68"/>
      <c r="J444" s="68"/>
      <c r="K444" s="91"/>
      <c r="L444" s="72"/>
      <c r="M444" s="72"/>
    </row>
    <row r="445" spans="1:13">
      <c r="A445" s="74"/>
      <c r="B445" s="56"/>
      <c r="C445" s="89"/>
      <c r="D445" s="89"/>
      <c r="E445" s="89"/>
      <c r="F445" s="89"/>
      <c r="G445" s="89"/>
      <c r="H445" s="89"/>
      <c r="I445" s="89"/>
      <c r="J445" s="89"/>
      <c r="K445" s="90"/>
      <c r="L445" s="75"/>
      <c r="M445" s="75"/>
    </row>
    <row r="446" spans="1:13">
      <c r="A446" s="71"/>
      <c r="B446" s="70"/>
      <c r="C446" s="68"/>
      <c r="D446" s="68"/>
      <c r="E446" s="68"/>
      <c r="F446" s="68"/>
      <c r="G446" s="68"/>
      <c r="H446" s="68"/>
      <c r="I446" s="68"/>
      <c r="J446" s="68"/>
      <c r="K446" s="91"/>
      <c r="L446" s="72"/>
      <c r="M446" s="72"/>
    </row>
    <row r="447" spans="1:13">
      <c r="A447" s="74"/>
      <c r="B447" s="56"/>
      <c r="C447" s="89"/>
      <c r="D447" s="89"/>
      <c r="E447" s="89"/>
      <c r="F447" s="89"/>
      <c r="G447" s="89"/>
      <c r="H447" s="89"/>
      <c r="I447" s="89"/>
      <c r="J447" s="89"/>
      <c r="K447" s="90"/>
      <c r="L447" s="75"/>
      <c r="M447" s="75"/>
    </row>
    <row r="448" spans="1:13">
      <c r="A448" s="71"/>
      <c r="B448" s="70"/>
      <c r="C448" s="68"/>
      <c r="D448" s="68"/>
      <c r="E448" s="68"/>
      <c r="F448" s="68"/>
      <c r="G448" s="68"/>
      <c r="H448" s="68"/>
      <c r="I448" s="68"/>
      <c r="J448" s="68"/>
      <c r="K448" s="91"/>
      <c r="L448" s="72"/>
      <c r="M448" s="72"/>
    </row>
    <row r="449" spans="1:13">
      <c r="A449" s="74"/>
      <c r="B449" s="56"/>
      <c r="C449" s="89"/>
      <c r="D449" s="89"/>
      <c r="E449" s="89"/>
      <c r="F449" s="89"/>
      <c r="G449" s="89"/>
      <c r="H449" s="89"/>
      <c r="I449" s="89"/>
      <c r="J449" s="89"/>
      <c r="K449" s="90"/>
      <c r="L449" s="75"/>
      <c r="M449" s="75"/>
    </row>
    <row r="450" spans="1:13">
      <c r="A450" s="71"/>
      <c r="B450" s="70"/>
      <c r="C450" s="68"/>
      <c r="D450" s="68"/>
      <c r="E450" s="68"/>
      <c r="F450" s="68"/>
      <c r="G450" s="68"/>
      <c r="H450" s="68"/>
      <c r="I450" s="68"/>
      <c r="J450" s="68"/>
      <c r="K450" s="91"/>
      <c r="L450" s="72"/>
      <c r="M450" s="72"/>
    </row>
    <row r="451" spans="1:13">
      <c r="A451" s="74"/>
      <c r="B451" s="56"/>
      <c r="C451" s="89"/>
      <c r="D451" s="89"/>
      <c r="E451" s="89"/>
      <c r="F451" s="89"/>
      <c r="G451" s="89"/>
      <c r="H451" s="89"/>
      <c r="I451" s="89"/>
      <c r="J451" s="89"/>
      <c r="K451" s="90"/>
      <c r="L451" s="75"/>
      <c r="M451" s="75"/>
    </row>
    <row r="452" spans="1:13">
      <c r="A452" s="71"/>
      <c r="B452" s="70"/>
      <c r="C452" s="68"/>
      <c r="D452" s="68"/>
      <c r="E452" s="68"/>
      <c r="F452" s="68"/>
      <c r="G452" s="68"/>
      <c r="H452" s="68"/>
      <c r="I452" s="68"/>
      <c r="J452" s="68"/>
      <c r="K452" s="91"/>
      <c r="L452" s="72"/>
      <c r="M452" s="72"/>
    </row>
    <row r="453" spans="1:13">
      <c r="A453" s="74"/>
      <c r="B453" s="56"/>
      <c r="C453" s="89"/>
      <c r="D453" s="89"/>
      <c r="E453" s="89"/>
      <c r="F453" s="89"/>
      <c r="G453" s="89"/>
      <c r="H453" s="89"/>
      <c r="I453" s="89"/>
      <c r="J453" s="89"/>
      <c r="K453" s="90"/>
      <c r="L453" s="75"/>
      <c r="M453" s="75"/>
    </row>
    <row r="454" spans="1:13">
      <c r="A454" s="71"/>
      <c r="B454" s="70"/>
      <c r="C454" s="68"/>
      <c r="D454" s="68"/>
      <c r="E454" s="68"/>
      <c r="F454" s="68"/>
      <c r="G454" s="68"/>
      <c r="H454" s="68"/>
      <c r="I454" s="68"/>
      <c r="J454" s="68"/>
      <c r="K454" s="91"/>
      <c r="L454" s="72"/>
      <c r="M454" s="72"/>
    </row>
    <row r="455" spans="1:13">
      <c r="A455" s="74"/>
      <c r="B455" s="56"/>
      <c r="C455" s="89"/>
      <c r="D455" s="89"/>
      <c r="E455" s="89"/>
      <c r="F455" s="89"/>
      <c r="G455" s="89"/>
      <c r="H455" s="89"/>
      <c r="I455" s="89"/>
      <c r="J455" s="89"/>
      <c r="K455" s="90"/>
      <c r="L455" s="75"/>
      <c r="M455" s="75"/>
    </row>
    <row r="456" spans="1:13">
      <c r="A456" s="71"/>
      <c r="B456" s="70"/>
      <c r="C456" s="68"/>
      <c r="D456" s="68"/>
      <c r="E456" s="68"/>
      <c r="F456" s="68"/>
      <c r="G456" s="68"/>
      <c r="H456" s="68"/>
      <c r="I456" s="68"/>
      <c r="J456" s="68"/>
      <c r="K456" s="91"/>
      <c r="L456" s="72"/>
      <c r="M456" s="72"/>
    </row>
    <row r="457" spans="1:13">
      <c r="A457" s="74"/>
      <c r="B457" s="56"/>
      <c r="C457" s="89"/>
      <c r="D457" s="89"/>
      <c r="E457" s="89"/>
      <c r="F457" s="89"/>
      <c r="G457" s="89"/>
      <c r="H457" s="89"/>
      <c r="I457" s="89"/>
      <c r="J457" s="89"/>
      <c r="K457" s="90"/>
      <c r="L457" s="75"/>
      <c r="M457" s="75"/>
    </row>
    <row r="458" spans="1:13">
      <c r="A458" s="71"/>
      <c r="B458" s="70"/>
      <c r="C458" s="68"/>
      <c r="D458" s="68"/>
      <c r="E458" s="68"/>
      <c r="F458" s="68"/>
      <c r="G458" s="68"/>
      <c r="H458" s="68"/>
      <c r="I458" s="68"/>
      <c r="J458" s="68"/>
      <c r="K458" s="91"/>
      <c r="L458" s="72"/>
      <c r="M458" s="72"/>
    </row>
    <row r="459" spans="1:13">
      <c r="A459" s="74"/>
      <c r="B459" s="56"/>
      <c r="C459" s="89"/>
      <c r="D459" s="89"/>
      <c r="E459" s="89"/>
      <c r="F459" s="89"/>
      <c r="G459" s="89"/>
      <c r="H459" s="89"/>
      <c r="I459" s="89"/>
      <c r="J459" s="89"/>
      <c r="K459" s="90"/>
      <c r="L459" s="75"/>
      <c r="M459" s="75"/>
    </row>
    <row r="460" spans="1:13">
      <c r="A460" s="71"/>
      <c r="B460" s="70"/>
      <c r="C460" s="68"/>
      <c r="D460" s="68"/>
      <c r="E460" s="68"/>
      <c r="F460" s="68"/>
      <c r="G460" s="68"/>
      <c r="H460" s="68"/>
      <c r="I460" s="68"/>
      <c r="J460" s="68"/>
      <c r="K460" s="91"/>
      <c r="L460" s="72"/>
      <c r="M460" s="72"/>
    </row>
    <row r="461" spans="1:13">
      <c r="A461" s="74"/>
      <c r="B461" s="56"/>
      <c r="C461" s="89"/>
      <c r="D461" s="89"/>
      <c r="E461" s="89"/>
      <c r="F461" s="89"/>
      <c r="G461" s="89"/>
      <c r="H461" s="89"/>
      <c r="I461" s="89"/>
      <c r="J461" s="89"/>
      <c r="K461" s="90"/>
      <c r="L461" s="75"/>
      <c r="M461" s="75"/>
    </row>
    <row r="462" spans="1:13">
      <c r="A462" s="71"/>
      <c r="B462" s="70"/>
      <c r="C462" s="68"/>
      <c r="D462" s="68"/>
      <c r="E462" s="68"/>
      <c r="F462" s="68"/>
      <c r="G462" s="68"/>
      <c r="H462" s="68"/>
      <c r="I462" s="68"/>
      <c r="J462" s="68"/>
      <c r="K462" s="91"/>
      <c r="L462" s="72"/>
      <c r="M462" s="72"/>
    </row>
    <row r="463" spans="1:13">
      <c r="A463" s="74"/>
      <c r="B463" s="56"/>
      <c r="C463" s="89"/>
      <c r="D463" s="89"/>
      <c r="E463" s="89"/>
      <c r="F463" s="89"/>
      <c r="G463" s="89"/>
      <c r="H463" s="89"/>
      <c r="I463" s="89"/>
      <c r="J463" s="89"/>
      <c r="K463" s="90"/>
      <c r="L463" s="75"/>
      <c r="M463" s="75"/>
    </row>
    <row r="464" spans="1:13">
      <c r="A464" s="71"/>
      <c r="B464" s="70"/>
      <c r="C464" s="68"/>
      <c r="D464" s="68"/>
      <c r="E464" s="68"/>
      <c r="F464" s="68"/>
      <c r="G464" s="68"/>
      <c r="H464" s="68"/>
      <c r="I464" s="68"/>
      <c r="J464" s="68"/>
      <c r="K464" s="91"/>
      <c r="L464" s="72"/>
      <c r="M464" s="72"/>
    </row>
    <row r="465" spans="1:13">
      <c r="A465" s="74"/>
      <c r="B465" s="56"/>
      <c r="C465" s="89"/>
      <c r="D465" s="89"/>
      <c r="E465" s="89"/>
      <c r="F465" s="89"/>
      <c r="G465" s="89"/>
      <c r="H465" s="89"/>
      <c r="I465" s="89"/>
      <c r="J465" s="89"/>
      <c r="K465" s="90"/>
      <c r="L465" s="75"/>
      <c r="M465" s="75"/>
    </row>
    <row r="466" spans="1:13">
      <c r="A466" s="71"/>
      <c r="B466" s="70"/>
      <c r="C466" s="68"/>
      <c r="D466" s="68"/>
      <c r="E466" s="68"/>
      <c r="F466" s="68"/>
      <c r="G466" s="68"/>
      <c r="H466" s="68"/>
      <c r="I466" s="68"/>
      <c r="J466" s="68"/>
      <c r="K466" s="91"/>
      <c r="L466" s="72"/>
      <c r="M466" s="72"/>
    </row>
    <row r="467" spans="1:13">
      <c r="A467" s="74"/>
      <c r="B467" s="56"/>
      <c r="C467" s="89"/>
      <c r="D467" s="89"/>
      <c r="E467" s="89"/>
      <c r="F467" s="89"/>
      <c r="G467" s="89"/>
      <c r="H467" s="89"/>
      <c r="I467" s="89"/>
      <c r="J467" s="89"/>
      <c r="K467" s="90"/>
      <c r="L467" s="75"/>
      <c r="M467" s="75"/>
    </row>
    <row r="468" spans="1:13">
      <c r="A468" s="71"/>
      <c r="B468" s="70"/>
      <c r="C468" s="68"/>
      <c r="D468" s="68"/>
      <c r="E468" s="68"/>
      <c r="F468" s="68"/>
      <c r="G468" s="68"/>
      <c r="H468" s="68"/>
      <c r="I468" s="68"/>
      <c r="J468" s="68"/>
      <c r="K468" s="91"/>
      <c r="L468" s="72"/>
      <c r="M468" s="72"/>
    </row>
    <row r="469" spans="1:13">
      <c r="A469" s="74"/>
      <c r="B469" s="56"/>
      <c r="C469" s="89"/>
      <c r="D469" s="89"/>
      <c r="E469" s="89"/>
      <c r="F469" s="89"/>
      <c r="G469" s="89"/>
      <c r="H469" s="89"/>
      <c r="I469" s="89"/>
      <c r="J469" s="89"/>
      <c r="K469" s="90"/>
      <c r="L469" s="75"/>
      <c r="M469" s="75"/>
    </row>
    <row r="470" spans="1:13">
      <c r="A470" s="71"/>
      <c r="B470" s="70"/>
      <c r="C470" s="68"/>
      <c r="D470" s="68"/>
      <c r="E470" s="68"/>
      <c r="F470" s="68"/>
      <c r="G470" s="68"/>
      <c r="H470" s="68"/>
      <c r="I470" s="68"/>
      <c r="J470" s="68"/>
      <c r="K470" s="91"/>
      <c r="L470" s="72"/>
      <c r="M470" s="72"/>
    </row>
    <row r="471" spans="1:13">
      <c r="A471" s="74"/>
      <c r="B471" s="56"/>
      <c r="C471" s="89"/>
      <c r="D471" s="89"/>
      <c r="E471" s="89"/>
      <c r="F471" s="89"/>
      <c r="G471" s="89"/>
      <c r="H471" s="89"/>
      <c r="I471" s="89"/>
      <c r="J471" s="89"/>
      <c r="K471" s="90"/>
      <c r="L471" s="75"/>
      <c r="M471" s="75"/>
    </row>
    <row r="472" spans="1:13">
      <c r="A472" s="71"/>
      <c r="B472" s="70"/>
      <c r="C472" s="68"/>
      <c r="D472" s="68"/>
      <c r="E472" s="68"/>
      <c r="F472" s="68"/>
      <c r="G472" s="68"/>
      <c r="H472" s="68"/>
      <c r="I472" s="68"/>
      <c r="J472" s="68"/>
      <c r="K472" s="91"/>
      <c r="L472" s="72"/>
      <c r="M472" s="72"/>
    </row>
    <row r="473" spans="1:13">
      <c r="A473" s="74"/>
      <c r="B473" s="56"/>
      <c r="C473" s="89"/>
      <c r="D473" s="89"/>
      <c r="E473" s="89"/>
      <c r="F473" s="89"/>
      <c r="G473" s="89"/>
      <c r="H473" s="89"/>
      <c r="I473" s="89"/>
      <c r="J473" s="89"/>
      <c r="K473" s="90"/>
      <c r="L473" s="75"/>
      <c r="M473" s="75"/>
    </row>
    <row r="474" spans="1:13">
      <c r="A474" s="71"/>
      <c r="B474" s="70"/>
      <c r="C474" s="68"/>
      <c r="D474" s="68"/>
      <c r="E474" s="68"/>
      <c r="F474" s="68"/>
      <c r="G474" s="68"/>
      <c r="H474" s="68"/>
      <c r="I474" s="68"/>
      <c r="J474" s="68"/>
      <c r="K474" s="91"/>
      <c r="L474" s="72"/>
      <c r="M474" s="72"/>
    </row>
    <row r="475" spans="1:13">
      <c r="A475" s="74"/>
      <c r="B475" s="56"/>
      <c r="C475" s="89"/>
      <c r="D475" s="89"/>
      <c r="E475" s="89"/>
      <c r="F475" s="89"/>
      <c r="G475" s="89"/>
      <c r="H475" s="89"/>
      <c r="I475" s="89"/>
      <c r="J475" s="89"/>
      <c r="K475" s="90"/>
      <c r="L475" s="75"/>
      <c r="M475" s="75"/>
    </row>
    <row r="476" spans="1:13">
      <c r="A476" s="71"/>
      <c r="B476" s="70"/>
      <c r="C476" s="68"/>
      <c r="D476" s="68"/>
      <c r="E476" s="68"/>
      <c r="F476" s="68"/>
      <c r="G476" s="68"/>
      <c r="H476" s="68"/>
      <c r="I476" s="68"/>
      <c r="J476" s="68"/>
      <c r="K476" s="91"/>
      <c r="L476" s="72"/>
      <c r="M476" s="72"/>
    </row>
    <row r="477" spans="1:13">
      <c r="A477" s="74"/>
      <c r="B477" s="56"/>
      <c r="C477" s="89"/>
      <c r="D477" s="89"/>
      <c r="E477" s="89"/>
      <c r="F477" s="89"/>
      <c r="G477" s="89"/>
      <c r="H477" s="89"/>
      <c r="I477" s="89"/>
      <c r="J477" s="89"/>
      <c r="K477" s="90"/>
      <c r="L477" s="75"/>
      <c r="M477" s="75"/>
    </row>
    <row r="478" spans="1:13">
      <c r="A478" s="71"/>
      <c r="B478" s="70"/>
      <c r="C478" s="68"/>
      <c r="D478" s="68"/>
      <c r="E478" s="68"/>
      <c r="F478" s="68"/>
      <c r="G478" s="68"/>
      <c r="H478" s="68"/>
      <c r="I478" s="68"/>
      <c r="J478" s="68"/>
      <c r="K478" s="91"/>
      <c r="L478" s="72"/>
      <c r="M478" s="72"/>
    </row>
    <row r="479" spans="1:13">
      <c r="A479" s="74"/>
      <c r="B479" s="56"/>
      <c r="C479" s="89"/>
      <c r="D479" s="89"/>
      <c r="E479" s="89"/>
      <c r="F479" s="89"/>
      <c r="G479" s="89"/>
      <c r="H479" s="89"/>
      <c r="I479" s="89"/>
      <c r="J479" s="89"/>
      <c r="K479" s="90"/>
      <c r="L479" s="75"/>
      <c r="M479" s="75"/>
    </row>
    <row r="480" spans="1:13">
      <c r="A480" s="71"/>
      <c r="B480" s="70"/>
      <c r="C480" s="68"/>
      <c r="D480" s="68"/>
      <c r="E480" s="68"/>
      <c r="F480" s="68"/>
      <c r="G480" s="68"/>
      <c r="H480" s="68"/>
      <c r="I480" s="68"/>
      <c r="J480" s="68"/>
      <c r="K480" s="91"/>
      <c r="L480" s="72"/>
      <c r="M480" s="72"/>
    </row>
    <row r="481" spans="1:13">
      <c r="A481" s="74"/>
      <c r="B481" s="56"/>
      <c r="C481" s="89"/>
      <c r="D481" s="89"/>
      <c r="E481" s="89"/>
      <c r="F481" s="89"/>
      <c r="G481" s="89"/>
      <c r="H481" s="89"/>
      <c r="I481" s="89"/>
      <c r="J481" s="89"/>
      <c r="K481" s="90"/>
      <c r="L481" s="75"/>
      <c r="M481" s="75"/>
    </row>
    <row r="482" spans="1:13">
      <c r="A482" s="71"/>
      <c r="B482" s="70"/>
      <c r="C482" s="68"/>
      <c r="D482" s="68"/>
      <c r="E482" s="68"/>
      <c r="F482" s="68"/>
      <c r="G482" s="68"/>
      <c r="H482" s="68"/>
      <c r="I482" s="68"/>
      <c r="J482" s="68"/>
      <c r="K482" s="91"/>
      <c r="L482" s="72"/>
      <c r="M482" s="72"/>
    </row>
    <row r="483" spans="1:13">
      <c r="A483" s="74"/>
      <c r="B483" s="56"/>
      <c r="C483" s="89"/>
      <c r="D483" s="89"/>
      <c r="E483" s="89"/>
      <c r="F483" s="89"/>
      <c r="G483" s="89"/>
      <c r="H483" s="89"/>
      <c r="I483" s="89"/>
      <c r="J483" s="89"/>
      <c r="K483" s="90"/>
      <c r="L483" s="75"/>
      <c r="M483" s="75"/>
    </row>
    <row r="484" spans="1:13">
      <c r="A484" s="71"/>
      <c r="B484" s="70"/>
      <c r="C484" s="68"/>
      <c r="D484" s="68"/>
      <c r="E484" s="68"/>
      <c r="F484" s="68"/>
      <c r="G484" s="68"/>
      <c r="H484" s="68"/>
      <c r="I484" s="68"/>
      <c r="J484" s="68"/>
      <c r="K484" s="91"/>
      <c r="L484" s="72"/>
      <c r="M484" s="72"/>
    </row>
    <row r="485" spans="1:13">
      <c r="A485" s="74"/>
      <c r="B485" s="56"/>
      <c r="C485" s="89"/>
      <c r="D485" s="89"/>
      <c r="E485" s="89"/>
      <c r="F485" s="89"/>
      <c r="G485" s="89"/>
      <c r="H485" s="89"/>
      <c r="I485" s="89"/>
      <c r="J485" s="89"/>
      <c r="K485" s="90"/>
      <c r="L485" s="75"/>
      <c r="M485" s="75"/>
    </row>
    <row r="486" spans="1:13">
      <c r="A486" s="71"/>
      <c r="B486" s="70"/>
      <c r="C486" s="68"/>
      <c r="D486" s="68"/>
      <c r="E486" s="68"/>
      <c r="F486" s="68"/>
      <c r="G486" s="68"/>
      <c r="H486" s="68"/>
      <c r="I486" s="68"/>
      <c r="J486" s="68"/>
      <c r="K486" s="91"/>
      <c r="L486" s="72"/>
      <c r="M486" s="72"/>
    </row>
    <row r="487" spans="1:13">
      <c r="A487" s="74"/>
      <c r="B487" s="56"/>
      <c r="C487" s="89"/>
      <c r="D487" s="89"/>
      <c r="E487" s="89"/>
      <c r="F487" s="89"/>
      <c r="G487" s="89"/>
      <c r="H487" s="89"/>
      <c r="I487" s="89"/>
      <c r="J487" s="89"/>
      <c r="K487" s="90"/>
      <c r="L487" s="75"/>
      <c r="M487" s="75"/>
    </row>
    <row r="488" spans="1:13">
      <c r="A488" s="71"/>
      <c r="B488" s="70"/>
      <c r="C488" s="68"/>
      <c r="D488" s="68"/>
      <c r="E488" s="68"/>
      <c r="F488" s="68"/>
      <c r="G488" s="68"/>
      <c r="H488" s="68"/>
      <c r="I488" s="68"/>
      <c r="J488" s="68"/>
      <c r="K488" s="91"/>
      <c r="L488" s="72"/>
      <c r="M488" s="72"/>
    </row>
    <row r="489" spans="1:13">
      <c r="A489" s="74"/>
      <c r="B489" s="56"/>
      <c r="C489" s="89"/>
      <c r="D489" s="89"/>
      <c r="E489" s="89"/>
      <c r="F489" s="89"/>
      <c r="G489" s="89"/>
      <c r="H489" s="89"/>
      <c r="I489" s="89"/>
      <c r="J489" s="89"/>
      <c r="K489" s="90"/>
      <c r="L489" s="75"/>
      <c r="M489" s="75"/>
    </row>
    <row r="490" spans="1:13">
      <c r="A490" s="71"/>
      <c r="B490" s="70"/>
      <c r="C490" s="68"/>
      <c r="D490" s="68"/>
      <c r="E490" s="68"/>
      <c r="F490" s="68"/>
      <c r="G490" s="68"/>
      <c r="H490" s="68"/>
      <c r="I490" s="68"/>
      <c r="J490" s="68"/>
      <c r="K490" s="91"/>
      <c r="L490" s="72"/>
      <c r="M490" s="72"/>
    </row>
    <row r="491" spans="1:13">
      <c r="A491" s="74"/>
      <c r="B491" s="56"/>
      <c r="C491" s="89"/>
      <c r="D491" s="89"/>
      <c r="E491" s="89"/>
      <c r="F491" s="89"/>
      <c r="G491" s="89"/>
      <c r="H491" s="89"/>
      <c r="I491" s="89"/>
      <c r="J491" s="89"/>
      <c r="K491" s="90"/>
      <c r="L491" s="75"/>
      <c r="M491" s="75"/>
    </row>
    <row r="492" spans="1:13">
      <c r="A492" s="71"/>
      <c r="B492" s="70"/>
      <c r="C492" s="68"/>
      <c r="D492" s="68"/>
      <c r="E492" s="68"/>
      <c r="F492" s="68"/>
      <c r="G492" s="68"/>
      <c r="H492" s="68"/>
      <c r="I492" s="68"/>
      <c r="J492" s="68"/>
      <c r="K492" s="91"/>
      <c r="L492" s="72"/>
      <c r="M492" s="72"/>
    </row>
    <row r="493" spans="1:13">
      <c r="A493" s="74"/>
      <c r="B493" s="56"/>
      <c r="C493" s="89"/>
      <c r="D493" s="89"/>
      <c r="E493" s="89"/>
      <c r="F493" s="89"/>
      <c r="G493" s="89"/>
      <c r="H493" s="89"/>
      <c r="I493" s="89"/>
      <c r="J493" s="89"/>
      <c r="K493" s="90"/>
      <c r="L493" s="75"/>
      <c r="M493" s="75"/>
    </row>
    <row r="494" spans="1:13">
      <c r="A494" s="71"/>
      <c r="B494" s="70"/>
      <c r="C494" s="68"/>
      <c r="D494" s="68"/>
      <c r="E494" s="68"/>
      <c r="F494" s="68"/>
      <c r="G494" s="68"/>
      <c r="H494" s="68"/>
      <c r="I494" s="68"/>
      <c r="J494" s="68"/>
      <c r="K494" s="91"/>
      <c r="L494" s="72"/>
      <c r="M494" s="72"/>
    </row>
    <row r="495" spans="1:13">
      <c r="A495" s="74"/>
      <c r="B495" s="56"/>
      <c r="C495" s="89"/>
      <c r="D495" s="89"/>
      <c r="E495" s="89"/>
      <c r="F495" s="89"/>
      <c r="G495" s="89"/>
      <c r="H495" s="89"/>
      <c r="I495" s="89"/>
      <c r="J495" s="89"/>
      <c r="K495" s="90"/>
      <c r="L495" s="75"/>
      <c r="M495" s="75"/>
    </row>
    <row r="496" spans="1:13">
      <c r="A496" s="71"/>
      <c r="B496" s="70"/>
      <c r="C496" s="68"/>
      <c r="D496" s="68"/>
      <c r="E496" s="68"/>
      <c r="F496" s="68"/>
      <c r="G496" s="68"/>
      <c r="H496" s="68"/>
      <c r="I496" s="68"/>
      <c r="J496" s="68"/>
      <c r="K496" s="91"/>
      <c r="L496" s="72"/>
      <c r="M496" s="72"/>
    </row>
    <row r="497" spans="1:13">
      <c r="A497" s="74"/>
      <c r="B497" s="56"/>
      <c r="C497" s="89"/>
      <c r="D497" s="89"/>
      <c r="E497" s="89"/>
      <c r="F497" s="89"/>
      <c r="G497" s="89"/>
      <c r="H497" s="89"/>
      <c r="I497" s="89"/>
      <c r="J497" s="89"/>
      <c r="K497" s="90"/>
      <c r="L497" s="75"/>
      <c r="M497" s="75"/>
    </row>
    <row r="498" spans="1:13">
      <c r="A498" s="71"/>
      <c r="B498" s="70"/>
      <c r="C498" s="68"/>
      <c r="D498" s="68"/>
      <c r="E498" s="68"/>
      <c r="F498" s="68"/>
      <c r="G498" s="68"/>
      <c r="H498" s="68"/>
      <c r="I498" s="68"/>
      <c r="J498" s="68"/>
      <c r="K498" s="91"/>
      <c r="L498" s="72"/>
      <c r="M498" s="72"/>
    </row>
    <row r="499" spans="1:13">
      <c r="A499" s="74"/>
      <c r="B499" s="56"/>
      <c r="C499" s="89"/>
      <c r="D499" s="89"/>
      <c r="E499" s="89"/>
      <c r="F499" s="89"/>
      <c r="G499" s="89"/>
      <c r="H499" s="89"/>
      <c r="I499" s="89"/>
      <c r="J499" s="89"/>
      <c r="K499" s="90"/>
      <c r="L499" s="75"/>
      <c r="M499" s="75"/>
    </row>
    <row r="500" spans="1:13">
      <c r="A500" s="71"/>
      <c r="B500" s="70"/>
      <c r="C500" s="68"/>
      <c r="D500" s="68"/>
      <c r="E500" s="68"/>
      <c r="F500" s="68"/>
      <c r="G500" s="68"/>
      <c r="H500" s="68"/>
      <c r="I500" s="68"/>
      <c r="J500" s="68"/>
      <c r="K500" s="91"/>
      <c r="L500" s="72"/>
      <c r="M500" s="72"/>
    </row>
  </sheetData>
  <mergeCells count="1">
    <mergeCell ref="A1:M1"/>
  </mergeCell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4"/>
  <sheetViews>
    <sheetView showGridLines="0" tabSelected="1" workbookViewId="0">
      <selection sqref="A1:W1"/>
    </sheetView>
  </sheetViews>
  <sheetFormatPr baseColWidth="10" defaultColWidth="8.83203125" defaultRowHeight="14"/>
  <cols>
    <col min="1" max="1" width="8.5" style="7" customWidth="1"/>
    <col min="2" max="2" width="4.5" style="7" customWidth="1"/>
    <col min="3" max="3" width="11" style="7" customWidth="1"/>
    <col min="4" max="4" width="13" style="7" customWidth="1"/>
    <col min="5" max="5" width="8.5" style="7" customWidth="1"/>
    <col min="6" max="6" width="9.5" style="7" customWidth="1"/>
    <col min="7" max="7" width="17.5" style="7" customWidth="1"/>
    <col min="8" max="8" width="10.1640625" style="7" customWidth="1"/>
    <col min="9" max="9" width="14.33203125" style="7" customWidth="1"/>
    <col min="10" max="10" width="10.83203125" style="7" customWidth="1"/>
    <col min="11" max="11" width="11.83203125" style="7" customWidth="1"/>
    <col min="12" max="12" width="13.83203125" style="7" customWidth="1"/>
    <col min="13" max="13" width="9.33203125" style="7" customWidth="1"/>
    <col min="14" max="14" width="10.33203125" style="7" customWidth="1"/>
    <col min="15" max="15" width="17" style="7" customWidth="1"/>
    <col min="16" max="16" width="12.6640625" style="7" customWidth="1"/>
    <col min="17" max="17" width="16.6640625" style="7" customWidth="1"/>
    <col min="18" max="18" width="12.33203125" style="7" customWidth="1"/>
    <col min="19" max="20" width="11.33203125" style="7" customWidth="1"/>
    <col min="21" max="21" width="10" style="7" customWidth="1"/>
    <col min="22" max="22" width="6.1640625" style="7" customWidth="1"/>
    <col min="23" max="23" width="11.6640625" style="7" customWidth="1"/>
    <col min="24" max="16384" width="8.83203125" style="7"/>
  </cols>
  <sheetData>
    <row r="1" spans="1:23" ht="42.75" customHeight="1">
      <c r="A1" s="118" t="s">
        <v>239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</row>
    <row r="2" spans="1:23" ht="32" customHeight="1">
      <c r="A2" s="119" t="s">
        <v>240</v>
      </c>
      <c r="B2" s="119"/>
      <c r="C2" s="119"/>
      <c r="D2" s="119"/>
      <c r="E2" s="119"/>
      <c r="F2" s="119"/>
      <c r="G2" s="119"/>
      <c r="H2" s="119"/>
      <c r="I2" s="119"/>
      <c r="J2" s="119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4" spans="1:23" ht="15">
      <c r="A4" s="92" t="s">
        <v>17</v>
      </c>
      <c r="B4" s="93" t="s">
        <v>18</v>
      </c>
      <c r="C4" s="93" t="s">
        <v>19</v>
      </c>
      <c r="D4" s="93" t="s">
        <v>20</v>
      </c>
      <c r="E4" s="93" t="s">
        <v>21</v>
      </c>
      <c r="F4" s="93" t="s">
        <v>22</v>
      </c>
      <c r="G4" s="93" t="s">
        <v>23</v>
      </c>
      <c r="H4" s="93" t="s">
        <v>24</v>
      </c>
      <c r="I4" s="93" t="s">
        <v>25</v>
      </c>
      <c r="J4" s="93" t="s">
        <v>26</v>
      </c>
      <c r="K4" s="93" t="s">
        <v>27</v>
      </c>
      <c r="L4" s="93" t="s">
        <v>28</v>
      </c>
      <c r="M4" s="93" t="s">
        <v>29</v>
      </c>
      <c r="N4" s="93" t="s">
        <v>30</v>
      </c>
      <c r="O4" s="93" t="s">
        <v>31</v>
      </c>
      <c r="P4" s="93" t="s">
        <v>32</v>
      </c>
      <c r="Q4" s="93" t="s">
        <v>33</v>
      </c>
      <c r="R4" s="93" t="s">
        <v>34</v>
      </c>
      <c r="S4" s="93" t="s">
        <v>35</v>
      </c>
      <c r="T4" s="93" t="s">
        <v>36</v>
      </c>
      <c r="U4" s="93" t="s">
        <v>37</v>
      </c>
      <c r="V4" s="93" t="s">
        <v>38</v>
      </c>
      <c r="W4" s="94" t="s">
        <v>39</v>
      </c>
    </row>
    <row r="5" spans="1:23">
      <c r="A5" s="56" t="str">
        <f>IF(Roster!B5="","",Roster!B5)</f>
        <v>Player 01</v>
      </c>
      <c r="B5" s="56" t="str">
        <f>IF($A5="","",IFERROR(INDEX(Roster!$C$5:$C$500,MATCH($A5,Roster!$B$5:$B$500,0)),""))</f>
        <v>PG</v>
      </c>
      <c r="C5" s="56">
        <f>IF($A5="","",IFERROR(LOOKUP(2,1/('Force Plate'!$B$5:$B$500=$A5),'Force Plate'!$D$5:$D$500),""))</f>
        <v>25.6</v>
      </c>
      <c r="D5" s="56">
        <f>IF($A5="","",IFERROR(INDEX('Force Plate'!$D$5:$D$500,MATCH($A5,'Force Plate'!$B$5:$B$500,0)),""))</f>
        <v>25.6</v>
      </c>
      <c r="E5" s="57">
        <f t="shared" ref="E5:E34" si="0">IFERROR((C5-D5)/D5,"")</f>
        <v>0</v>
      </c>
      <c r="F5" s="56">
        <f>IF($A5="","",IFERROR(_xlfn.MAXIFS('Force Plate'!$D$5:$D$500,'Force Plate'!$B$5:$B$500,$A5),""))</f>
        <v>27.3</v>
      </c>
      <c r="G5" s="56">
        <f>IF($A5="","",IFERROR(LOOKUP(2,1/('Force Plate'!$B$5:$B$500=$A5),'Force Plate'!$E$5:$E$500),""))</f>
        <v>57.9</v>
      </c>
      <c r="H5" s="56">
        <f>IF($A5="","",IFERROR(LOOKUP(2,1/('Force Plate'!$B$5:$B$500=$A5),'Force Plate'!$F$5:$F$500),""))</f>
        <v>0.32</v>
      </c>
      <c r="I5" s="57">
        <f>IF($A5="","",IFERROR(LOOKUP(2,1/('Force Plate'!$B$5:$B$500=$A5),'Force Plate'!$I$5:$I$500),""))</f>
        <v>0.124</v>
      </c>
      <c r="J5" s="56">
        <f>IF($A5="","",IFERROR(LOOKUP(2,1/('Timing Gates'!$B$5:$B$500=$A5),'Timing Gates'!$C$5:$C$500),""))</f>
        <v>0.89</v>
      </c>
      <c r="K5" s="56">
        <f>IF($A5="","",IFERROR(LOOKUP(2,1/('Timing Gates'!$B$5:$B$500=$A5),'Timing Gates'!$D$5:$D$500),""))</f>
        <v>1.54</v>
      </c>
      <c r="L5" s="56">
        <f>IF($A5="","",IFERROR(INDEX('Timing Gates'!$D$5:$D$500,MATCH($A5,'Timing Gates'!$B$5:$B$500,0)),""))</f>
        <v>1.68</v>
      </c>
      <c r="M5" s="57">
        <f t="shared" ref="M5:M34" si="1">IFERROR((L5-K5)/L5,"")</f>
        <v>8.3333333333333273E-2</v>
      </c>
      <c r="N5" s="56">
        <f>IF($A5="","",IFERROR(_xlfn.MINIFS('Timing Gates'!$D$5:$D$500,'Timing Gates'!$B$5:$B$500,$A5),""))</f>
        <v>1.54</v>
      </c>
      <c r="O5" s="56">
        <f>IF($A5="","",IFERROR(LOOKUP(2,1/(InBody!$B$5:$B$500=$A5),InBody!$C$5:$C$500),""))</f>
        <v>221.7</v>
      </c>
      <c r="P5" s="56">
        <f>IF($A5="","",IFERROR(O5-INDEX(InBody!$C$5:$C$500,MATCH($A5,InBody!$B$5:$B$500,0)),""))</f>
        <v>-0.10000000000002274</v>
      </c>
      <c r="Q5" s="56">
        <f>IF($A5="","",IFERROR(LOOKUP(2,1/(InBody!$B$5:$B$500=$A5),InBody!$E$5:$E$500),""))</f>
        <v>186.7</v>
      </c>
      <c r="R5" s="56">
        <f>IF($A5="","",IFERROR(Q5-INDEX(InBody!$E$5:$E$500,MATCH($A5,InBody!$B$5:$B$500,0)),""))</f>
        <v>-5.4000000000000057</v>
      </c>
      <c r="S5" s="57">
        <f>IF($A5="","",IFERROR(LOOKUP(2,1/(InBody!$B$5:$B$500=$A5),InBody!$F$5:$F$500),""))</f>
        <v>7.0000000000000007E-2</v>
      </c>
      <c r="T5" s="56">
        <f>IF($A5="","",IFERROR(LOOKUP(2,1/(InBody!$B$5:$B$500=$A5),InBody!$D$5:$D$500),""))</f>
        <v>106.4</v>
      </c>
      <c r="U5" s="56">
        <f>IF($A5="","",IFERROR(LOOKUP(2,1/(FMS!$B$5:$B$500=$A5),FMS!$K$5:$K$500),""))</f>
        <v>16</v>
      </c>
      <c r="V5" s="56" t="str">
        <f>IF($A5="","",IFERROR(LOOKUP(2,1/(FMS!$B$5:$B$500=$A5),FMS!$J$5:$J$500),""))</f>
        <v>No</v>
      </c>
      <c r="W5" s="56" t="str">
        <f>IF($A5="","",IFERROR(LOOKUP(2,1/(FMS!$B$5:$B$500=$A5),FMS!$L$5:$L$500),""))</f>
        <v>No</v>
      </c>
    </row>
    <row r="6" spans="1:23">
      <c r="A6" s="70" t="str">
        <f>IF(Roster!B6="","",Roster!B6)</f>
        <v>Player 02</v>
      </c>
      <c r="B6" s="70" t="str">
        <f>IF($A6="","",IFERROR(INDEX(Roster!$C$5:$C$500,MATCH($A6,Roster!$B$5:$B$500,0)),""))</f>
        <v>SG</v>
      </c>
      <c r="C6" s="70">
        <f>IF($A6="","",IFERROR(LOOKUP(2,1/('Force Plate'!$B$5:$B$500=$A6),'Force Plate'!$D$5:$D$500),""))</f>
        <v>22.1</v>
      </c>
      <c r="D6" s="70">
        <f>IF($A6="","",IFERROR(INDEX('Force Plate'!$D$5:$D$500,MATCH($A6,'Force Plate'!$B$5:$B$500,0)),""))</f>
        <v>26.2</v>
      </c>
      <c r="E6" s="64">
        <f t="shared" si="0"/>
        <v>-0.15648854961832054</v>
      </c>
      <c r="F6" s="70">
        <f>IF($A6="","",IFERROR(_xlfn.MAXIFS('Force Plate'!$D$5:$D$500,'Force Plate'!$B$5:$B$500,$A6),""))</f>
        <v>27.7</v>
      </c>
      <c r="G6" s="70">
        <f>IF($A6="","",IFERROR(LOOKUP(2,1/('Force Plate'!$B$5:$B$500=$A6),'Force Plate'!$E$5:$E$500),""))</f>
        <v>61.4</v>
      </c>
      <c r="H6" s="70">
        <f>IF($A6="","",IFERROR(LOOKUP(2,1/('Force Plate'!$B$5:$B$500=$A6),'Force Plate'!$F$5:$F$500),""))</f>
        <v>0.39</v>
      </c>
      <c r="I6" s="64">
        <f>IF($A6="","",IFERROR(LOOKUP(2,1/('Force Plate'!$B$5:$B$500=$A6),'Force Plate'!$I$5:$I$500),""))</f>
        <v>9.4E-2</v>
      </c>
      <c r="J6" s="70">
        <f>IF($A6="","",IFERROR(LOOKUP(2,1/('Timing Gates'!$B$5:$B$500=$A6),'Timing Gates'!$C$5:$C$500),""))</f>
        <v>0.9</v>
      </c>
      <c r="K6" s="70">
        <f>IF($A6="","",IFERROR(LOOKUP(2,1/('Timing Gates'!$B$5:$B$500=$A6),'Timing Gates'!$D$5:$D$500),""))</f>
        <v>1.55</v>
      </c>
      <c r="L6" s="70">
        <f>IF($A6="","",IFERROR(INDEX('Timing Gates'!$D$5:$D$500,MATCH($A6,'Timing Gates'!$B$5:$B$500,0)),""))</f>
        <v>1.7</v>
      </c>
      <c r="M6" s="64">
        <f t="shared" si="1"/>
        <v>8.8235294117647009E-2</v>
      </c>
      <c r="N6" s="70">
        <f>IF($A6="","",IFERROR(_xlfn.MINIFS('Timing Gates'!$D$5:$D$500,'Timing Gates'!$B$5:$B$500,$A6),""))</f>
        <v>1.55</v>
      </c>
      <c r="O6" s="70">
        <f>IF($A6="","",IFERROR(LOOKUP(2,1/(InBody!$B$5:$B$500=$A6),InBody!$C$5:$C$500),""))</f>
        <v>209.6</v>
      </c>
      <c r="P6" s="70">
        <f>IF($A6="","",IFERROR(O6-INDEX(InBody!$C$5:$C$500,MATCH($A6,InBody!$B$5:$B$500,0)),""))</f>
        <v>6.4000000000000057</v>
      </c>
      <c r="Q6" s="70">
        <f>IF($A6="","",IFERROR(LOOKUP(2,1/(InBody!$B$5:$B$500=$A6),InBody!$E$5:$E$500),""))</f>
        <v>165.7</v>
      </c>
      <c r="R6" s="70">
        <f>IF($A6="","",IFERROR(Q6-INDEX(InBody!$E$5:$E$500,MATCH($A6,InBody!$B$5:$B$500,0)),""))</f>
        <v>-1.6000000000000227</v>
      </c>
      <c r="S6" s="64">
        <f>IF($A6="","",IFERROR(LOOKUP(2,1/(InBody!$B$5:$B$500=$A6),InBody!$F$5:$F$500),""))</f>
        <v>0.15</v>
      </c>
      <c r="T6" s="70">
        <f>IF($A6="","",IFERROR(LOOKUP(2,1/(InBody!$B$5:$B$500=$A6),InBody!$D$5:$D$500),""))</f>
        <v>96.1</v>
      </c>
      <c r="U6" s="70">
        <f>IF($A6="","",IFERROR(LOOKUP(2,1/(FMS!$B$5:$B$500=$A6),FMS!$K$5:$K$500),""))</f>
        <v>17</v>
      </c>
      <c r="V6" s="70" t="str">
        <f>IF($A6="","",IFERROR(LOOKUP(2,1/(FMS!$B$5:$B$500=$A6),FMS!$J$5:$J$500),""))</f>
        <v>No</v>
      </c>
      <c r="W6" s="70" t="str">
        <f>IF($A6="","",IFERROR(LOOKUP(2,1/(FMS!$B$5:$B$500=$A6),FMS!$L$5:$L$500),""))</f>
        <v>No</v>
      </c>
    </row>
    <row r="7" spans="1:23">
      <c r="A7" s="56" t="str">
        <f>IF(Roster!B7="","",Roster!B7)</f>
        <v>Player 03</v>
      </c>
      <c r="B7" s="56" t="str">
        <f>IF($A7="","",IFERROR(INDEX(Roster!$C$5:$C$500,MATCH($A7,Roster!$B$5:$B$500,0)),""))</f>
        <v>SF</v>
      </c>
      <c r="C7" s="56">
        <f>IF($A7="","",IFERROR(LOOKUP(2,1/('Force Plate'!$B$5:$B$500=$A7),'Force Plate'!$D$5:$D$500),""))</f>
        <v>24.4</v>
      </c>
      <c r="D7" s="56">
        <f>IF($A7="","",IFERROR(INDEX('Force Plate'!$D$5:$D$500,MATCH($A7,'Force Plate'!$B$5:$B$500,0)),""))</f>
        <v>23.5</v>
      </c>
      <c r="E7" s="57">
        <f t="shared" si="0"/>
        <v>3.8297872340425469E-2</v>
      </c>
      <c r="F7" s="56">
        <f>IF($A7="","",IFERROR(_xlfn.MAXIFS('Force Plate'!$D$5:$D$500,'Force Plate'!$B$5:$B$500,$A7),""))</f>
        <v>24.6</v>
      </c>
      <c r="G7" s="56">
        <f>IF($A7="","",IFERROR(LOOKUP(2,1/('Force Plate'!$B$5:$B$500=$A7),'Force Plate'!$E$5:$E$500),""))</f>
        <v>59.1</v>
      </c>
      <c r="H7" s="56">
        <f>IF($A7="","",IFERROR(LOOKUP(2,1/('Force Plate'!$B$5:$B$500=$A7),'Force Plate'!$F$5:$F$500),""))</f>
        <v>0.35</v>
      </c>
      <c r="I7" s="57">
        <f>IF($A7="","",IFERROR(LOOKUP(2,1/('Force Plate'!$B$5:$B$500=$A7),'Force Plate'!$I$5:$I$500),""))</f>
        <v>4.5999999999999999E-2</v>
      </c>
      <c r="J7" s="56">
        <f>IF($A7="","",IFERROR(LOOKUP(2,1/('Timing Gates'!$B$5:$B$500=$A7),'Timing Gates'!$C$5:$C$500),""))</f>
        <v>0.95</v>
      </c>
      <c r="K7" s="56">
        <f>IF($A7="","",IFERROR(LOOKUP(2,1/('Timing Gates'!$B$5:$B$500=$A7),'Timing Gates'!$D$5:$D$500),""))</f>
        <v>1.63</v>
      </c>
      <c r="L7" s="56">
        <f>IF($A7="","",IFERROR(INDEX('Timing Gates'!$D$5:$D$500,MATCH($A7,'Timing Gates'!$B$5:$B$500,0)),""))</f>
        <v>1.63</v>
      </c>
      <c r="M7" s="57">
        <f t="shared" si="1"/>
        <v>0</v>
      </c>
      <c r="N7" s="56">
        <f>IF($A7="","",IFERROR(_xlfn.MINIFS('Timing Gates'!$D$5:$D$500,'Timing Gates'!$B$5:$B$500,$A7),""))</f>
        <v>1.63</v>
      </c>
      <c r="O7" s="56">
        <f>IF($A7="","",IFERROR(LOOKUP(2,1/(InBody!$B$5:$B$500=$A7),InBody!$C$5:$C$500),""))</f>
        <v>178.5</v>
      </c>
      <c r="P7" s="56">
        <f>IF($A7="","",IFERROR(O7-INDEX(InBody!$C$5:$C$500,MATCH($A7,InBody!$B$5:$B$500,0)),""))</f>
        <v>2.5999999999999943</v>
      </c>
      <c r="Q7" s="56">
        <f>IF($A7="","",IFERROR(LOOKUP(2,1/(InBody!$B$5:$B$500=$A7),InBody!$E$5:$E$500),""))</f>
        <v>147.6</v>
      </c>
      <c r="R7" s="56">
        <f>IF($A7="","",IFERROR(Q7-INDEX(InBody!$E$5:$E$500,MATCH($A7,InBody!$B$5:$B$500,0)),""))</f>
        <v>5.1999999999999886</v>
      </c>
      <c r="S7" s="57">
        <f>IF($A7="","",IFERROR(LOOKUP(2,1/(InBody!$B$5:$B$500=$A7),InBody!$F$5:$F$500),""))</f>
        <v>0.11899999999999999</v>
      </c>
      <c r="T7" s="56">
        <f>IF($A7="","",IFERROR(LOOKUP(2,1/(InBody!$B$5:$B$500=$A7),InBody!$D$5:$D$500),""))</f>
        <v>85.5</v>
      </c>
      <c r="U7" s="56">
        <f>IF($A7="","",IFERROR(LOOKUP(2,1/(FMS!$B$5:$B$500=$A7),FMS!$K$5:$K$500),""))</f>
        <v>16</v>
      </c>
      <c r="V7" s="56" t="str">
        <f>IF($A7="","",IFERROR(LOOKUP(2,1/(FMS!$B$5:$B$500=$A7),FMS!$J$5:$J$500),""))</f>
        <v>No</v>
      </c>
      <c r="W7" s="56" t="str">
        <f>IF($A7="","",IFERROR(LOOKUP(2,1/(FMS!$B$5:$B$500=$A7),FMS!$L$5:$L$500),""))</f>
        <v>No</v>
      </c>
    </row>
    <row r="8" spans="1:23">
      <c r="A8" s="70" t="str">
        <f>IF(Roster!B8="","",Roster!B8)</f>
        <v>Player 04</v>
      </c>
      <c r="B8" s="70" t="str">
        <f>IF($A8="","",IFERROR(INDEX(Roster!$C$5:$C$500,MATCH($A8,Roster!$B$5:$B$500,0)),""))</f>
        <v>PF</v>
      </c>
      <c r="C8" s="70">
        <f>IF($A8="","",IFERROR(LOOKUP(2,1/('Force Plate'!$B$5:$B$500=$A8),'Force Plate'!$D$5:$D$500),""))</f>
        <v>28.7</v>
      </c>
      <c r="D8" s="70">
        <f>IF($A8="","",IFERROR(INDEX('Force Plate'!$D$5:$D$500,MATCH($A8,'Force Plate'!$B$5:$B$500,0)),""))</f>
        <v>23.6</v>
      </c>
      <c r="E8" s="64">
        <f t="shared" si="0"/>
        <v>0.21610169491525413</v>
      </c>
      <c r="F8" s="70">
        <f>IF($A8="","",IFERROR(_xlfn.MAXIFS('Force Plate'!$D$5:$D$500,'Force Plate'!$B$5:$B$500,$A8),""))</f>
        <v>28.7</v>
      </c>
      <c r="G8" s="70">
        <f>IF($A8="","",IFERROR(LOOKUP(2,1/('Force Plate'!$B$5:$B$500=$A8),'Force Plate'!$E$5:$E$500),""))</f>
        <v>48.3</v>
      </c>
      <c r="H8" s="70">
        <f>IF($A8="","",IFERROR(LOOKUP(2,1/('Force Plate'!$B$5:$B$500=$A8),'Force Plate'!$F$5:$F$500),""))</f>
        <v>0.47</v>
      </c>
      <c r="I8" s="64">
        <f>IF($A8="","",IFERROR(LOOKUP(2,1/('Force Plate'!$B$5:$B$500=$A8),'Force Plate'!$I$5:$I$500),""))</f>
        <v>9.5000000000000001E-2</v>
      </c>
      <c r="J8" s="70">
        <f>IF($A8="","",IFERROR(LOOKUP(2,1/('Timing Gates'!$B$5:$B$500=$A8),'Timing Gates'!$C$5:$C$500),""))</f>
        <v>1.02</v>
      </c>
      <c r="K8" s="70">
        <f>IF($A8="","",IFERROR(LOOKUP(2,1/('Timing Gates'!$B$5:$B$500=$A8),'Timing Gates'!$D$5:$D$500),""))</f>
        <v>1.76</v>
      </c>
      <c r="L8" s="70">
        <f>IF($A8="","",IFERROR(INDEX('Timing Gates'!$D$5:$D$500,MATCH($A8,'Timing Gates'!$B$5:$B$500,0)),""))</f>
        <v>1.55</v>
      </c>
      <c r="M8" s="64">
        <f t="shared" si="1"/>
        <v>-0.13548387096774192</v>
      </c>
      <c r="N8" s="70">
        <f>IF($A8="","",IFERROR(_xlfn.MINIFS('Timing Gates'!$D$5:$D$500,'Timing Gates'!$B$5:$B$500,$A8),""))</f>
        <v>1.54</v>
      </c>
      <c r="O8" s="70">
        <f>IF($A8="","",IFERROR(LOOKUP(2,1/(InBody!$B$5:$B$500=$A8),InBody!$C$5:$C$500),""))</f>
        <v>192.3</v>
      </c>
      <c r="P8" s="70">
        <f>IF($A8="","",IFERROR(O8-INDEX(InBody!$C$5:$C$500,MATCH($A8,InBody!$B$5:$B$500,0)),""))</f>
        <v>4.7000000000000171</v>
      </c>
      <c r="Q8" s="70">
        <f>IF($A8="","",IFERROR(LOOKUP(2,1/(InBody!$B$5:$B$500=$A8),InBody!$E$5:$E$500),""))</f>
        <v>164</v>
      </c>
      <c r="R8" s="70">
        <f>IF($A8="","",IFERROR(Q8-INDEX(InBody!$E$5:$E$500,MATCH($A8,InBody!$B$5:$B$500,0)),""))</f>
        <v>7.9000000000000057</v>
      </c>
      <c r="S8" s="64">
        <f>IF($A8="","",IFERROR(LOOKUP(2,1/(InBody!$B$5:$B$500=$A8),InBody!$F$5:$F$500),""))</f>
        <v>0.14899999999999999</v>
      </c>
      <c r="T8" s="70">
        <f>IF($A8="","",IFERROR(LOOKUP(2,1/(InBody!$B$5:$B$500=$A8),InBody!$D$5:$D$500),""))</f>
        <v>87.9</v>
      </c>
      <c r="U8" s="70">
        <f>IF($A8="","",IFERROR(LOOKUP(2,1/(FMS!$B$5:$B$500=$A8),FMS!$K$5:$K$500),""))</f>
        <v>16</v>
      </c>
      <c r="V8" s="70" t="str">
        <f>IF($A8="","",IFERROR(LOOKUP(2,1/(FMS!$B$5:$B$500=$A8),FMS!$J$5:$J$500),""))</f>
        <v>Yes</v>
      </c>
      <c r="W8" s="70" t="str">
        <f>IF($A8="","",IFERROR(LOOKUP(2,1/(FMS!$B$5:$B$500=$A8),FMS!$L$5:$L$500),""))</f>
        <v>Yes</v>
      </c>
    </row>
    <row r="9" spans="1:23">
      <c r="A9" s="56" t="str">
        <f>IF(Roster!B9="","",Roster!B9)</f>
        <v>Player 05</v>
      </c>
      <c r="B9" s="56" t="str">
        <f>IF($A9="","",IFERROR(INDEX(Roster!$C$5:$C$500,MATCH($A9,Roster!$B$5:$B$500,0)),""))</f>
        <v>C</v>
      </c>
      <c r="C9" s="56">
        <f>IF($A9="","",IFERROR(LOOKUP(2,1/('Force Plate'!$B$5:$B$500=$A9),'Force Plate'!$D$5:$D$500),""))</f>
        <v>29.8</v>
      </c>
      <c r="D9" s="56">
        <f>IF($A9="","",IFERROR(INDEX('Force Plate'!$D$5:$D$500,MATCH($A9,'Force Plate'!$B$5:$B$500,0)),""))</f>
        <v>22.6</v>
      </c>
      <c r="E9" s="57">
        <f t="shared" si="0"/>
        <v>0.31858407079646012</v>
      </c>
      <c r="F9" s="56">
        <f>IF($A9="","",IFERROR(_xlfn.MAXIFS('Force Plate'!$D$5:$D$500,'Force Plate'!$B$5:$B$500,$A9),""))</f>
        <v>29.8</v>
      </c>
      <c r="G9" s="56">
        <f>IF($A9="","",IFERROR(LOOKUP(2,1/('Force Plate'!$B$5:$B$500=$A9),'Force Plate'!$E$5:$E$500),""))</f>
        <v>54.9</v>
      </c>
      <c r="H9" s="56">
        <f>IF($A9="","",IFERROR(LOOKUP(2,1/('Force Plate'!$B$5:$B$500=$A9),'Force Plate'!$F$5:$F$500),""))</f>
        <v>0.37</v>
      </c>
      <c r="I9" s="57">
        <f>IF($A9="","",IFERROR(LOOKUP(2,1/('Force Plate'!$B$5:$B$500=$A9),'Force Plate'!$I$5:$I$500),""))</f>
        <v>0.13800000000000001</v>
      </c>
      <c r="J9" s="56">
        <f>IF($A9="","",IFERROR(LOOKUP(2,1/('Timing Gates'!$B$5:$B$500=$A9),'Timing Gates'!$C$5:$C$500),""))</f>
        <v>0.94</v>
      </c>
      <c r="K9" s="56">
        <f>IF($A9="","",IFERROR(LOOKUP(2,1/('Timing Gates'!$B$5:$B$500=$A9),'Timing Gates'!$D$5:$D$500),""))</f>
        <v>1.62</v>
      </c>
      <c r="L9" s="56">
        <f>IF($A9="","",IFERROR(INDEX('Timing Gates'!$D$5:$D$500,MATCH($A9,'Timing Gates'!$B$5:$B$500,0)),""))</f>
        <v>1.83</v>
      </c>
      <c r="M9" s="57">
        <f t="shared" si="1"/>
        <v>0.11475409836065571</v>
      </c>
      <c r="N9" s="56">
        <f>IF($A9="","",IFERROR(_xlfn.MINIFS('Timing Gates'!$D$5:$D$500,'Timing Gates'!$B$5:$B$500,$A9),""))</f>
        <v>1.62</v>
      </c>
      <c r="O9" s="56">
        <f>IF($A9="","",IFERROR(LOOKUP(2,1/(InBody!$B$5:$B$500=$A9),InBody!$C$5:$C$500),""))</f>
        <v>232.2</v>
      </c>
      <c r="P9" s="56">
        <f>IF($A9="","",IFERROR(O9-INDEX(InBody!$C$5:$C$500,MATCH($A9,InBody!$B$5:$B$500,0)),""))</f>
        <v>3.8999999999999773</v>
      </c>
      <c r="Q9" s="56">
        <f>IF($A9="","",IFERROR(LOOKUP(2,1/(InBody!$B$5:$B$500=$A9),InBody!$E$5:$E$500),""))</f>
        <v>202.3</v>
      </c>
      <c r="R9" s="56">
        <f>IF($A9="","",IFERROR(Q9-INDEX(InBody!$E$5:$E$500,MATCH($A9,InBody!$B$5:$B$500,0)),""))</f>
        <v>14.700000000000017</v>
      </c>
      <c r="S9" s="57">
        <f>IF($A9="","",IFERROR(LOOKUP(2,1/(InBody!$B$5:$B$500=$A9),InBody!$F$5:$F$500),""))</f>
        <v>0.125</v>
      </c>
      <c r="T9" s="56">
        <f>IF($A9="","",IFERROR(LOOKUP(2,1/(InBody!$B$5:$B$500=$A9),InBody!$D$5:$D$500),""))</f>
        <v>101.4</v>
      </c>
      <c r="U9" s="56">
        <f>IF($A9="","",IFERROR(LOOKUP(2,1/(FMS!$B$5:$B$500=$A9),FMS!$K$5:$K$500),""))</f>
        <v>16</v>
      </c>
      <c r="V9" s="56" t="str">
        <f>IF($A9="","",IFERROR(LOOKUP(2,1/(FMS!$B$5:$B$500=$A9),FMS!$J$5:$J$500),""))</f>
        <v>No</v>
      </c>
      <c r="W9" s="56" t="str">
        <f>IF($A9="","",IFERROR(LOOKUP(2,1/(FMS!$B$5:$B$500=$A9),FMS!$L$5:$L$500),""))</f>
        <v>No</v>
      </c>
    </row>
    <row r="10" spans="1:23">
      <c r="A10" s="70" t="str">
        <f>IF(Roster!B10="","",Roster!B10)</f>
        <v>Player 06</v>
      </c>
      <c r="B10" s="70" t="str">
        <f>IF($A10="","",IFERROR(INDEX(Roster!$C$5:$C$500,MATCH($A10,Roster!$B$5:$B$500,0)),""))</f>
        <v>PG</v>
      </c>
      <c r="C10" s="70">
        <f>IF($A10="","",IFERROR(LOOKUP(2,1/('Force Plate'!$B$5:$B$500=$A10),'Force Plate'!$D$5:$D$500),""))</f>
        <v>25</v>
      </c>
      <c r="D10" s="70">
        <f>IF($A10="","",IFERROR(INDEX('Force Plate'!$D$5:$D$500,MATCH($A10,'Force Plate'!$B$5:$B$500,0)),""))</f>
        <v>27.3</v>
      </c>
      <c r="E10" s="64">
        <f t="shared" si="0"/>
        <v>-8.4249084249084269E-2</v>
      </c>
      <c r="F10" s="70">
        <f>IF($A10="","",IFERROR(_xlfn.MAXIFS('Force Plate'!$D$5:$D$500,'Force Plate'!$B$5:$B$500,$A10),""))</f>
        <v>27.3</v>
      </c>
      <c r="G10" s="70">
        <f>IF($A10="","",IFERROR(LOOKUP(2,1/('Force Plate'!$B$5:$B$500=$A10),'Force Plate'!$E$5:$E$500),""))</f>
        <v>55.5</v>
      </c>
      <c r="H10" s="70">
        <f>IF($A10="","",IFERROR(LOOKUP(2,1/('Force Plate'!$B$5:$B$500=$A10),'Force Plate'!$F$5:$F$500),""))</f>
        <v>0.36</v>
      </c>
      <c r="I10" s="64">
        <f>IF($A10="","",IFERROR(LOOKUP(2,1/('Force Plate'!$B$5:$B$500=$A10),'Force Plate'!$I$5:$I$500),""))</f>
        <v>0.11</v>
      </c>
      <c r="J10" s="70">
        <f>IF($A10="","",IFERROR(LOOKUP(2,1/('Timing Gates'!$B$5:$B$500=$A10),'Timing Gates'!$C$5:$C$500),""))</f>
        <v>1.01</v>
      </c>
      <c r="K10" s="70">
        <f>IF($A10="","",IFERROR(LOOKUP(2,1/('Timing Gates'!$B$5:$B$500=$A10),'Timing Gates'!$D$5:$D$500),""))</f>
        <v>1.74</v>
      </c>
      <c r="L10" s="70">
        <f>IF($A10="","",IFERROR(INDEX('Timing Gates'!$D$5:$D$500,MATCH($A10,'Timing Gates'!$B$5:$B$500,0)),""))</f>
        <v>1.57</v>
      </c>
      <c r="M10" s="64">
        <f t="shared" si="1"/>
        <v>-0.10828025477707001</v>
      </c>
      <c r="N10" s="70">
        <f>IF($A10="","",IFERROR(_xlfn.MINIFS('Timing Gates'!$D$5:$D$500,'Timing Gates'!$B$5:$B$500,$A10),""))</f>
        <v>1.57</v>
      </c>
      <c r="O10" s="70">
        <f>IF($A10="","",IFERROR(LOOKUP(2,1/(InBody!$B$5:$B$500=$A10),InBody!$C$5:$C$500),""))</f>
        <v>211.8</v>
      </c>
      <c r="P10" s="70">
        <f>IF($A10="","",IFERROR(O10-INDEX(InBody!$C$5:$C$500,MATCH($A10,InBody!$B$5:$B$500,0)),""))</f>
        <v>2</v>
      </c>
      <c r="Q10" s="70">
        <f>IF($A10="","",IFERROR(LOOKUP(2,1/(InBody!$B$5:$B$500=$A10),InBody!$E$5:$E$500),""))</f>
        <v>187</v>
      </c>
      <c r="R10" s="70">
        <f>IF($A10="","",IFERROR(Q10-INDEX(InBody!$E$5:$E$500,MATCH($A10,InBody!$B$5:$B$500,0)),""))</f>
        <v>13.599999999999994</v>
      </c>
      <c r="S10" s="64">
        <f>IF($A10="","",IFERROR(LOOKUP(2,1/(InBody!$B$5:$B$500=$A10),InBody!$F$5:$F$500),""))</f>
        <v>7.2999999999999995E-2</v>
      </c>
      <c r="T10" s="70">
        <f>IF($A10="","",IFERROR(LOOKUP(2,1/(InBody!$B$5:$B$500=$A10),InBody!$D$5:$D$500),""))</f>
        <v>90.5</v>
      </c>
      <c r="U10" s="70">
        <f>IF($A10="","",IFERROR(LOOKUP(2,1/(FMS!$B$5:$B$500=$A10),FMS!$K$5:$K$500),""))</f>
        <v>14</v>
      </c>
      <c r="V10" s="70" t="str">
        <f>IF($A10="","",IFERROR(LOOKUP(2,1/(FMS!$B$5:$B$500=$A10),FMS!$J$5:$J$500),""))</f>
        <v>No</v>
      </c>
      <c r="W10" s="70" t="str">
        <f>IF($A10="","",IFERROR(LOOKUP(2,1/(FMS!$B$5:$B$500=$A10),FMS!$L$5:$L$500),""))</f>
        <v>No</v>
      </c>
    </row>
    <row r="11" spans="1:23">
      <c r="A11" s="56" t="str">
        <f>IF(Roster!B11="","",Roster!B11)</f>
        <v>Player 07</v>
      </c>
      <c r="B11" s="56" t="str">
        <f>IF($A11="","",IFERROR(INDEX(Roster!$C$5:$C$500,MATCH($A11,Roster!$B$5:$B$500,0)),""))</f>
        <v>SG</v>
      </c>
      <c r="C11" s="56">
        <f>IF($A11="","",IFERROR(LOOKUP(2,1/('Force Plate'!$B$5:$B$500=$A11),'Force Plate'!$D$5:$D$500),""))</f>
        <v>25.5</v>
      </c>
      <c r="D11" s="56">
        <f>IF($A11="","",IFERROR(INDEX('Force Plate'!$D$5:$D$500,MATCH($A11,'Force Plate'!$B$5:$B$500,0)),""))</f>
        <v>23.1</v>
      </c>
      <c r="E11" s="57">
        <f t="shared" si="0"/>
        <v>0.10389610389610383</v>
      </c>
      <c r="F11" s="56">
        <f>IF($A11="","",IFERROR(_xlfn.MAXIFS('Force Plate'!$D$5:$D$500,'Force Plate'!$B$5:$B$500,$A11),""))</f>
        <v>25.5</v>
      </c>
      <c r="G11" s="56">
        <f>IF($A11="","",IFERROR(LOOKUP(2,1/('Force Plate'!$B$5:$B$500=$A11),'Force Plate'!$E$5:$E$500),""))</f>
        <v>49.8</v>
      </c>
      <c r="H11" s="56">
        <f>IF($A11="","",IFERROR(LOOKUP(2,1/('Force Plate'!$B$5:$B$500=$A11),'Force Plate'!$F$5:$F$500),""))</f>
        <v>0.39</v>
      </c>
      <c r="I11" s="57">
        <f>IF($A11="","",IFERROR(LOOKUP(2,1/('Force Plate'!$B$5:$B$500=$A11),'Force Plate'!$I$5:$I$500),""))</f>
        <v>8.1000000000000003E-2</v>
      </c>
      <c r="J11" s="56">
        <f>IF($A11="","",IFERROR(LOOKUP(2,1/('Timing Gates'!$B$5:$B$500=$A11),'Timing Gates'!$C$5:$C$500),""))</f>
        <v>1.04</v>
      </c>
      <c r="K11" s="56">
        <f>IF($A11="","",IFERROR(LOOKUP(2,1/('Timing Gates'!$B$5:$B$500=$A11),'Timing Gates'!$D$5:$D$500),""))</f>
        <v>1.8</v>
      </c>
      <c r="L11" s="56">
        <f>IF($A11="","",IFERROR(INDEX('Timing Gates'!$D$5:$D$500,MATCH($A11,'Timing Gates'!$B$5:$B$500,0)),""))</f>
        <v>1.65</v>
      </c>
      <c r="M11" s="57">
        <f t="shared" si="1"/>
        <v>-9.0909090909090995E-2</v>
      </c>
      <c r="N11" s="56">
        <f>IF($A11="","",IFERROR(_xlfn.MINIFS('Timing Gates'!$D$5:$D$500,'Timing Gates'!$B$5:$B$500,$A11),""))</f>
        <v>1.53</v>
      </c>
      <c r="O11" s="56">
        <f>IF($A11="","",IFERROR(LOOKUP(2,1/(InBody!$B$5:$B$500=$A11),InBody!$C$5:$C$500),""))</f>
        <v>208.3</v>
      </c>
      <c r="P11" s="56">
        <f>IF($A11="","",IFERROR(O11-INDEX(InBody!$C$5:$C$500,MATCH($A11,InBody!$B$5:$B$500,0)),""))</f>
        <v>4.2000000000000171</v>
      </c>
      <c r="Q11" s="56">
        <f>IF($A11="","",IFERROR(LOOKUP(2,1/(InBody!$B$5:$B$500=$A11),InBody!$E$5:$E$500),""))</f>
        <v>168.4</v>
      </c>
      <c r="R11" s="56">
        <f>IF($A11="","",IFERROR(Q11-INDEX(InBody!$E$5:$E$500,MATCH($A11,InBody!$B$5:$B$500,0)),""))</f>
        <v>0.59999999999999432</v>
      </c>
      <c r="S11" s="57">
        <f>IF($A11="","",IFERROR(LOOKUP(2,1/(InBody!$B$5:$B$500=$A11),InBody!$F$5:$F$500),""))</f>
        <v>0.12</v>
      </c>
      <c r="T11" s="56">
        <f>IF($A11="","",IFERROR(LOOKUP(2,1/(InBody!$B$5:$B$500=$A11),InBody!$D$5:$D$500),""))</f>
        <v>98.6</v>
      </c>
      <c r="U11" s="56">
        <f>IF($A11="","",IFERROR(LOOKUP(2,1/(FMS!$B$5:$B$500=$A11),FMS!$K$5:$K$500),""))</f>
        <v>16</v>
      </c>
      <c r="V11" s="56" t="str">
        <f>IF($A11="","",IFERROR(LOOKUP(2,1/(FMS!$B$5:$B$500=$A11),FMS!$J$5:$J$500),""))</f>
        <v>No</v>
      </c>
      <c r="W11" s="56" t="str">
        <f>IF($A11="","",IFERROR(LOOKUP(2,1/(FMS!$B$5:$B$500=$A11),FMS!$L$5:$L$500),""))</f>
        <v>No</v>
      </c>
    </row>
    <row r="12" spans="1:23">
      <c r="A12" s="70" t="str">
        <f>IF(Roster!B12="","",Roster!B12)</f>
        <v>Player 08</v>
      </c>
      <c r="B12" s="70" t="str">
        <f>IF($A12="","",IFERROR(INDEX(Roster!$C$5:$C$500,MATCH($A12,Roster!$B$5:$B$500,0)),""))</f>
        <v>SF</v>
      </c>
      <c r="C12" s="70">
        <f>IF($A12="","",IFERROR(LOOKUP(2,1/('Force Plate'!$B$5:$B$500=$A12),'Force Plate'!$D$5:$D$500),""))</f>
        <v>19</v>
      </c>
      <c r="D12" s="70">
        <f>IF($A12="","",IFERROR(INDEX('Force Plate'!$D$5:$D$500,MATCH($A12,'Force Plate'!$B$5:$B$500,0)),""))</f>
        <v>22.6</v>
      </c>
      <c r="E12" s="64">
        <f t="shared" si="0"/>
        <v>-0.15929203539823014</v>
      </c>
      <c r="F12" s="70">
        <f>IF($A12="","",IFERROR(_xlfn.MAXIFS('Force Plate'!$D$5:$D$500,'Force Plate'!$B$5:$B$500,$A12),""))</f>
        <v>26.5</v>
      </c>
      <c r="G12" s="70">
        <f>IF($A12="","",IFERROR(LOOKUP(2,1/('Force Plate'!$B$5:$B$500=$A12),'Force Plate'!$E$5:$E$500),""))</f>
        <v>57.5</v>
      </c>
      <c r="H12" s="70">
        <f>IF($A12="","",IFERROR(LOOKUP(2,1/('Force Plate'!$B$5:$B$500=$A12),'Force Plate'!$F$5:$F$500),""))</f>
        <v>0.43</v>
      </c>
      <c r="I12" s="64">
        <f>IF($A12="","",IFERROR(LOOKUP(2,1/('Force Plate'!$B$5:$B$500=$A12),'Force Plate'!$I$5:$I$500),""))</f>
        <v>0.127</v>
      </c>
      <c r="J12" s="70">
        <f>IF($A12="","",IFERROR(LOOKUP(2,1/('Timing Gates'!$B$5:$B$500=$A12),'Timing Gates'!$C$5:$C$500),""))</f>
        <v>1.04</v>
      </c>
      <c r="K12" s="70">
        <f>IF($A12="","",IFERROR(LOOKUP(2,1/('Timing Gates'!$B$5:$B$500=$A12),'Timing Gates'!$D$5:$D$500),""))</f>
        <v>1.79</v>
      </c>
      <c r="L12" s="70">
        <f>IF($A12="","",IFERROR(INDEX('Timing Gates'!$D$5:$D$500,MATCH($A12,'Timing Gates'!$B$5:$B$500,0)),""))</f>
        <v>1.64</v>
      </c>
      <c r="M12" s="64">
        <f t="shared" si="1"/>
        <v>-9.1463414634146423E-2</v>
      </c>
      <c r="N12" s="70">
        <f>IF($A12="","",IFERROR(_xlfn.MINIFS('Timing Gates'!$D$5:$D$500,'Timing Gates'!$B$5:$B$500,$A12),""))</f>
        <v>1.64</v>
      </c>
      <c r="O12" s="70">
        <f>IF($A12="","",IFERROR(LOOKUP(2,1/(InBody!$B$5:$B$500=$A12),InBody!$C$5:$C$500),""))</f>
        <v>202.5</v>
      </c>
      <c r="P12" s="70">
        <f>IF($A12="","",IFERROR(O12-INDEX(InBody!$C$5:$C$500,MATCH($A12,InBody!$B$5:$B$500,0)),""))</f>
        <v>7.1999999999999886</v>
      </c>
      <c r="Q12" s="70">
        <f>IF($A12="","",IFERROR(LOOKUP(2,1/(InBody!$B$5:$B$500=$A12),InBody!$E$5:$E$500),""))</f>
        <v>173.2</v>
      </c>
      <c r="R12" s="70">
        <f>IF($A12="","",IFERROR(Q12-INDEX(InBody!$E$5:$E$500,MATCH($A12,InBody!$B$5:$B$500,0)),""))</f>
        <v>-1</v>
      </c>
      <c r="S12" s="64">
        <f>IF($A12="","",IFERROR(LOOKUP(2,1/(InBody!$B$5:$B$500=$A12),InBody!$F$5:$F$500),""))</f>
        <v>0.155</v>
      </c>
      <c r="T12" s="70">
        <f>IF($A12="","",IFERROR(LOOKUP(2,1/(InBody!$B$5:$B$500=$A12),InBody!$D$5:$D$500),""))</f>
        <v>87.5</v>
      </c>
      <c r="U12" s="70">
        <f>IF($A12="","",IFERROR(LOOKUP(2,1/(FMS!$B$5:$B$500=$A12),FMS!$K$5:$K$500),""))</f>
        <v>19</v>
      </c>
      <c r="V12" s="70" t="str">
        <f>IF($A12="","",IFERROR(LOOKUP(2,1/(FMS!$B$5:$B$500=$A12),FMS!$J$5:$J$500),""))</f>
        <v>No</v>
      </c>
      <c r="W12" s="70" t="str">
        <f>IF($A12="","",IFERROR(LOOKUP(2,1/(FMS!$B$5:$B$500=$A12),FMS!$L$5:$L$500),""))</f>
        <v>No</v>
      </c>
    </row>
    <row r="13" spans="1:23">
      <c r="A13" s="56" t="str">
        <f>IF(Roster!B13="","",Roster!B13)</f>
        <v>Player 09</v>
      </c>
      <c r="B13" s="56" t="str">
        <f>IF($A13="","",IFERROR(INDEX(Roster!$C$5:$C$500,MATCH($A13,Roster!$B$5:$B$500,0)),""))</f>
        <v>PF</v>
      </c>
      <c r="C13" s="56">
        <f>IF($A13="","",IFERROR(LOOKUP(2,1/('Force Plate'!$B$5:$B$500=$A13),'Force Plate'!$D$5:$D$500),""))</f>
        <v>26.8</v>
      </c>
      <c r="D13" s="56">
        <f>IF($A13="","",IFERROR(INDEX('Force Plate'!$D$5:$D$500,MATCH($A13,'Force Plate'!$B$5:$B$500,0)),""))</f>
        <v>25.1</v>
      </c>
      <c r="E13" s="57">
        <f t="shared" si="0"/>
        <v>6.7729083665338613E-2</v>
      </c>
      <c r="F13" s="56">
        <f>IF($A13="","",IFERROR(_xlfn.MAXIFS('Force Plate'!$D$5:$D$500,'Force Plate'!$B$5:$B$500,$A13),""))</f>
        <v>26.8</v>
      </c>
      <c r="G13" s="56">
        <f>IF($A13="","",IFERROR(LOOKUP(2,1/('Force Plate'!$B$5:$B$500=$A13),'Force Plate'!$E$5:$E$500),""))</f>
        <v>53.7</v>
      </c>
      <c r="H13" s="56">
        <f>IF($A13="","",IFERROR(LOOKUP(2,1/('Force Plate'!$B$5:$B$500=$A13),'Force Plate'!$F$5:$F$500),""))</f>
        <v>0.44</v>
      </c>
      <c r="I13" s="57">
        <f>IF($A13="","",IFERROR(LOOKUP(2,1/('Force Plate'!$B$5:$B$500=$A13),'Force Plate'!$I$5:$I$500),""))</f>
        <v>2.1000000000000001E-2</v>
      </c>
      <c r="J13" s="56">
        <f>IF($A13="","",IFERROR(LOOKUP(2,1/('Timing Gates'!$B$5:$B$500=$A13),'Timing Gates'!$C$5:$C$500),""))</f>
        <v>0.92</v>
      </c>
      <c r="K13" s="56">
        <f>IF($A13="","",IFERROR(LOOKUP(2,1/('Timing Gates'!$B$5:$B$500=$A13),'Timing Gates'!$D$5:$D$500),""))</f>
        <v>1.59</v>
      </c>
      <c r="L13" s="56">
        <f>IF($A13="","",IFERROR(INDEX('Timing Gates'!$D$5:$D$500,MATCH($A13,'Timing Gates'!$B$5:$B$500,0)),""))</f>
        <v>1.65</v>
      </c>
      <c r="M13" s="57">
        <f t="shared" si="1"/>
        <v>3.6363636363636265E-2</v>
      </c>
      <c r="N13" s="56">
        <f>IF($A13="","",IFERROR(_xlfn.MINIFS('Timing Gates'!$D$5:$D$500,'Timing Gates'!$B$5:$B$500,$A13),""))</f>
        <v>1.57</v>
      </c>
      <c r="O13" s="56">
        <f>IF($A13="","",IFERROR(LOOKUP(2,1/(InBody!$B$5:$B$500=$A13),InBody!$C$5:$C$500),""))</f>
        <v>230.9</v>
      </c>
      <c r="P13" s="56">
        <f>IF($A13="","",IFERROR(O13-INDEX(InBody!$C$5:$C$500,MATCH($A13,InBody!$B$5:$B$500,0)),""))</f>
        <v>-0.69999999999998863</v>
      </c>
      <c r="Q13" s="56">
        <f>IF($A13="","",IFERROR(LOOKUP(2,1/(InBody!$B$5:$B$500=$A13),InBody!$E$5:$E$500),""))</f>
        <v>196.1</v>
      </c>
      <c r="R13" s="56">
        <f>IF($A13="","",IFERROR(Q13-INDEX(InBody!$E$5:$E$500,MATCH($A13,InBody!$B$5:$B$500,0)),""))</f>
        <v>2.6999999999999886</v>
      </c>
      <c r="S13" s="57">
        <f>IF($A13="","",IFERROR(LOOKUP(2,1/(InBody!$B$5:$B$500=$A13),InBody!$F$5:$F$500),""))</f>
        <v>0.115</v>
      </c>
      <c r="T13" s="56">
        <f>IF($A13="","",IFERROR(LOOKUP(2,1/(InBody!$B$5:$B$500=$A13),InBody!$D$5:$D$500),""))</f>
        <v>105.9</v>
      </c>
      <c r="U13" s="56">
        <f>IF($A13="","",IFERROR(LOOKUP(2,1/(FMS!$B$5:$B$500=$A13),FMS!$K$5:$K$500),""))</f>
        <v>17</v>
      </c>
      <c r="V13" s="56" t="str">
        <f>IF($A13="","",IFERROR(LOOKUP(2,1/(FMS!$B$5:$B$500=$A13),FMS!$J$5:$J$500),""))</f>
        <v>No</v>
      </c>
      <c r="W13" s="56" t="str">
        <f>IF($A13="","",IFERROR(LOOKUP(2,1/(FMS!$B$5:$B$500=$A13),FMS!$L$5:$L$500),""))</f>
        <v>No</v>
      </c>
    </row>
    <row r="14" spans="1:23">
      <c r="A14" s="70" t="str">
        <f>IF(Roster!B14="","",Roster!B14)</f>
        <v>Player 10</v>
      </c>
      <c r="B14" s="70" t="str">
        <f>IF($A14="","",IFERROR(INDEX(Roster!$C$5:$C$500,MATCH($A14,Roster!$B$5:$B$500,0)),""))</f>
        <v>C</v>
      </c>
      <c r="C14" s="70">
        <f>IF($A14="","",IFERROR(LOOKUP(2,1/('Force Plate'!$B$5:$B$500=$A14),'Force Plate'!$D$5:$D$500),""))</f>
        <v>20.399999999999999</v>
      </c>
      <c r="D14" s="70">
        <f>IF($A14="","",IFERROR(INDEX('Force Plate'!$D$5:$D$500,MATCH($A14,'Force Plate'!$B$5:$B$500,0)),""))</f>
        <v>23.8</v>
      </c>
      <c r="E14" s="64">
        <f t="shared" si="0"/>
        <v>-0.14285714285714293</v>
      </c>
      <c r="F14" s="70">
        <f>IF($A14="","",IFERROR(_xlfn.MAXIFS('Force Plate'!$D$5:$D$500,'Force Plate'!$B$5:$B$500,$A14),""))</f>
        <v>26</v>
      </c>
      <c r="G14" s="70">
        <f>IF($A14="","",IFERROR(LOOKUP(2,1/('Force Plate'!$B$5:$B$500=$A14),'Force Plate'!$E$5:$E$500),""))</f>
        <v>58.2</v>
      </c>
      <c r="H14" s="70">
        <f>IF($A14="","",IFERROR(LOOKUP(2,1/('Force Plate'!$B$5:$B$500=$A14),'Force Plate'!$F$5:$F$500),""))</f>
        <v>0.32</v>
      </c>
      <c r="I14" s="64">
        <f>IF($A14="","",IFERROR(LOOKUP(2,1/('Force Plate'!$B$5:$B$500=$A14),'Force Plate'!$I$5:$I$500),""))</f>
        <v>0.10100000000000001</v>
      </c>
      <c r="J14" s="70">
        <f>IF($A14="","",IFERROR(LOOKUP(2,1/('Timing Gates'!$B$5:$B$500=$A14),'Timing Gates'!$C$5:$C$500),""))</f>
        <v>0.89</v>
      </c>
      <c r="K14" s="70">
        <f>IF($A14="","",IFERROR(LOOKUP(2,1/('Timing Gates'!$B$5:$B$500=$A14),'Timing Gates'!$D$5:$D$500),""))</f>
        <v>1.54</v>
      </c>
      <c r="L14" s="70">
        <f>IF($A14="","",IFERROR(INDEX('Timing Gates'!$D$5:$D$500,MATCH($A14,'Timing Gates'!$B$5:$B$500,0)),""))</f>
        <v>1.7</v>
      </c>
      <c r="M14" s="64">
        <f t="shared" si="1"/>
        <v>9.4117647058823486E-2</v>
      </c>
      <c r="N14" s="70">
        <f>IF($A14="","",IFERROR(_xlfn.MINIFS('Timing Gates'!$D$5:$D$500,'Timing Gates'!$B$5:$B$500,$A14),""))</f>
        <v>1.54</v>
      </c>
      <c r="O14" s="70">
        <f>IF($A14="","",IFERROR(LOOKUP(2,1/(InBody!$B$5:$B$500=$A14),InBody!$C$5:$C$500),""))</f>
        <v>215.1</v>
      </c>
      <c r="P14" s="70">
        <f>IF($A14="","",IFERROR(O14-INDEX(InBody!$C$5:$C$500,MATCH($A14,InBody!$B$5:$B$500,0)),""))</f>
        <v>2.1999999999999886</v>
      </c>
      <c r="Q14" s="70">
        <f>IF($A14="","",IFERROR(LOOKUP(2,1/(InBody!$B$5:$B$500=$A14),InBody!$E$5:$E$500),""))</f>
        <v>183.4</v>
      </c>
      <c r="R14" s="70">
        <f>IF($A14="","",IFERROR(Q14-INDEX(InBody!$E$5:$E$500,MATCH($A14,InBody!$B$5:$B$500,0)),""))</f>
        <v>3.4000000000000057</v>
      </c>
      <c r="S14" s="64">
        <f>IF($A14="","",IFERROR(LOOKUP(2,1/(InBody!$B$5:$B$500=$A14),InBody!$F$5:$F$500),""))</f>
        <v>0.111</v>
      </c>
      <c r="T14" s="70">
        <f>IF($A14="","",IFERROR(LOOKUP(2,1/(InBody!$B$5:$B$500=$A14),InBody!$D$5:$D$500),""))</f>
        <v>99.1</v>
      </c>
      <c r="U14" s="70">
        <f>IF($A14="","",IFERROR(LOOKUP(2,1/(FMS!$B$5:$B$500=$A14),FMS!$K$5:$K$500),""))</f>
        <v>15</v>
      </c>
      <c r="V14" s="70" t="str">
        <f>IF($A14="","",IFERROR(LOOKUP(2,1/(FMS!$B$5:$B$500=$A14),FMS!$J$5:$J$500),""))</f>
        <v>No</v>
      </c>
      <c r="W14" s="70" t="str">
        <f>IF($A14="","",IFERROR(LOOKUP(2,1/(FMS!$B$5:$B$500=$A14),FMS!$L$5:$L$500),""))</f>
        <v>Yes</v>
      </c>
    </row>
    <row r="15" spans="1:23">
      <c r="A15" s="56" t="str">
        <f>IF(Roster!B15="","",Roster!B15)</f>
        <v>Player 11</v>
      </c>
      <c r="B15" s="56" t="str">
        <f>IF($A15="","",IFERROR(INDEX(Roster!$C$5:$C$500,MATCH($A15,Roster!$B$5:$B$500,0)),""))</f>
        <v>PG</v>
      </c>
      <c r="C15" s="56">
        <f>IF($A15="","",IFERROR(LOOKUP(2,1/('Force Plate'!$B$5:$B$500=$A15),'Force Plate'!$D$5:$D$500),""))</f>
        <v>29.6</v>
      </c>
      <c r="D15" s="56">
        <f>IF($A15="","",IFERROR(INDEX('Force Plate'!$D$5:$D$500,MATCH($A15,'Force Plate'!$B$5:$B$500,0)),""))</f>
        <v>20.100000000000001</v>
      </c>
      <c r="E15" s="57">
        <f t="shared" si="0"/>
        <v>0.47263681592039797</v>
      </c>
      <c r="F15" s="56">
        <f>IF($A15="","",IFERROR(_xlfn.MAXIFS('Force Plate'!$D$5:$D$500,'Force Plate'!$B$5:$B$500,$A15),""))</f>
        <v>29.6</v>
      </c>
      <c r="G15" s="56">
        <f>IF($A15="","",IFERROR(LOOKUP(2,1/('Force Plate'!$B$5:$B$500=$A15),'Force Plate'!$E$5:$E$500),""))</f>
        <v>54.1</v>
      </c>
      <c r="H15" s="56">
        <f>IF($A15="","",IFERROR(LOOKUP(2,1/('Force Plate'!$B$5:$B$500=$A15),'Force Plate'!$F$5:$F$500),""))</f>
        <v>0.39</v>
      </c>
      <c r="I15" s="57">
        <f>IF($A15="","",IFERROR(LOOKUP(2,1/('Force Plate'!$B$5:$B$500=$A15),'Force Plate'!$I$5:$I$500),""))</f>
        <v>0.114</v>
      </c>
      <c r="J15" s="56">
        <f>IF($A15="","",IFERROR(LOOKUP(2,1/('Timing Gates'!$B$5:$B$500=$A15),'Timing Gates'!$C$5:$C$500),""))</f>
        <v>1.04</v>
      </c>
      <c r="K15" s="56">
        <f>IF($A15="","",IFERROR(LOOKUP(2,1/('Timing Gates'!$B$5:$B$500=$A15),'Timing Gates'!$D$5:$D$500),""))</f>
        <v>1.8</v>
      </c>
      <c r="L15" s="56">
        <f>IF($A15="","",IFERROR(INDEX('Timing Gates'!$D$5:$D$500,MATCH($A15,'Timing Gates'!$B$5:$B$500,0)),""))</f>
        <v>1.69</v>
      </c>
      <c r="M15" s="57">
        <f t="shared" si="1"/>
        <v>-6.5088757396449759E-2</v>
      </c>
      <c r="N15" s="56">
        <f>IF($A15="","",IFERROR(_xlfn.MINIFS('Timing Gates'!$D$5:$D$500,'Timing Gates'!$B$5:$B$500,$A15),""))</f>
        <v>1.64</v>
      </c>
      <c r="O15" s="56">
        <f>IF($A15="","",IFERROR(LOOKUP(2,1/(InBody!$B$5:$B$500=$A15),InBody!$C$5:$C$500),""))</f>
        <v>189.4</v>
      </c>
      <c r="P15" s="56">
        <f>IF($A15="","",IFERROR(O15-INDEX(InBody!$C$5:$C$500,MATCH($A15,InBody!$B$5:$B$500,0)),""))</f>
        <v>-3.1999999999999886</v>
      </c>
      <c r="Q15" s="56">
        <f>IF($A15="","",IFERROR(LOOKUP(2,1/(InBody!$B$5:$B$500=$A15),InBody!$E$5:$E$500),""))</f>
        <v>167.4</v>
      </c>
      <c r="R15" s="56">
        <f>IF($A15="","",IFERROR(Q15-INDEX(InBody!$E$5:$E$500,MATCH($A15,InBody!$B$5:$B$500,0)),""))</f>
        <v>0</v>
      </c>
      <c r="S15" s="57">
        <f>IF($A15="","",IFERROR(LOOKUP(2,1/(InBody!$B$5:$B$500=$A15),InBody!$F$5:$F$500),""))</f>
        <v>0.154</v>
      </c>
      <c r="T15" s="56">
        <f>IF($A15="","",IFERROR(LOOKUP(2,1/(InBody!$B$5:$B$500=$A15),InBody!$D$5:$D$500),""))</f>
        <v>95.9</v>
      </c>
      <c r="U15" s="56">
        <f>IF($A15="","",IFERROR(LOOKUP(2,1/(FMS!$B$5:$B$500=$A15),FMS!$K$5:$K$500),""))</f>
        <v>17</v>
      </c>
      <c r="V15" s="56" t="str">
        <f>IF($A15="","",IFERROR(LOOKUP(2,1/(FMS!$B$5:$B$500=$A15),FMS!$J$5:$J$500),""))</f>
        <v>No</v>
      </c>
      <c r="W15" s="56" t="str">
        <f>IF($A15="","",IFERROR(LOOKUP(2,1/(FMS!$B$5:$B$500=$A15),FMS!$L$5:$L$500),""))</f>
        <v>No</v>
      </c>
    </row>
    <row r="16" spans="1:23">
      <c r="A16" s="70" t="str">
        <f>IF(Roster!B16="","",Roster!B16)</f>
        <v>Player 12</v>
      </c>
      <c r="B16" s="70" t="str">
        <f>IF($A16="","",IFERROR(INDEX(Roster!$C$5:$C$500,MATCH($A16,Roster!$B$5:$B$500,0)),""))</f>
        <v>SG</v>
      </c>
      <c r="C16" s="70">
        <f>IF($A16="","",IFERROR(LOOKUP(2,1/('Force Plate'!$B$5:$B$500=$A16),'Force Plate'!$D$5:$D$500),""))</f>
        <v>22.9</v>
      </c>
      <c r="D16" s="70">
        <f>IF($A16="","",IFERROR(INDEX('Force Plate'!$D$5:$D$500,MATCH($A16,'Force Plate'!$B$5:$B$500,0)),""))</f>
        <v>26</v>
      </c>
      <c r="E16" s="64">
        <f t="shared" si="0"/>
        <v>-0.11923076923076928</v>
      </c>
      <c r="F16" s="70">
        <f>IF($A16="","",IFERROR(_xlfn.MAXIFS('Force Plate'!$D$5:$D$500,'Force Plate'!$B$5:$B$500,$A16),""))</f>
        <v>27</v>
      </c>
      <c r="G16" s="70">
        <f>IF($A16="","",IFERROR(LOOKUP(2,1/('Force Plate'!$B$5:$B$500=$A16),'Force Plate'!$E$5:$E$500),""))</f>
        <v>48.6</v>
      </c>
      <c r="H16" s="70">
        <f>IF($A16="","",IFERROR(LOOKUP(2,1/('Force Plate'!$B$5:$B$500=$A16),'Force Plate'!$F$5:$F$500),""))</f>
        <v>0.44</v>
      </c>
      <c r="I16" s="64">
        <f>IF($A16="","",IFERROR(LOOKUP(2,1/('Force Plate'!$B$5:$B$500=$A16),'Force Plate'!$I$5:$I$500),""))</f>
        <v>0.13700000000000001</v>
      </c>
      <c r="J16" s="70">
        <f>IF($A16="","",IFERROR(LOOKUP(2,1/('Timing Gates'!$B$5:$B$500=$A16),'Timing Gates'!$C$5:$C$500),""))</f>
        <v>1.03</v>
      </c>
      <c r="K16" s="70">
        <f>IF($A16="","",IFERROR(LOOKUP(2,1/('Timing Gates'!$B$5:$B$500=$A16),'Timing Gates'!$D$5:$D$500),""))</f>
        <v>1.78</v>
      </c>
      <c r="L16" s="70">
        <f>IF($A16="","",IFERROR(INDEX('Timing Gates'!$D$5:$D$500,MATCH($A16,'Timing Gates'!$B$5:$B$500,0)),""))</f>
        <v>1.77</v>
      </c>
      <c r="M16" s="64">
        <f t="shared" si="1"/>
        <v>-5.649717514124299E-3</v>
      </c>
      <c r="N16" s="70">
        <f>IF($A16="","",IFERROR(_xlfn.MINIFS('Timing Gates'!$D$5:$D$500,'Timing Gates'!$B$5:$B$500,$A16),""))</f>
        <v>1.62</v>
      </c>
      <c r="O16" s="70">
        <f>IF($A16="","",IFERROR(LOOKUP(2,1/(InBody!$B$5:$B$500=$A16),InBody!$C$5:$C$500),""))</f>
        <v>185.3</v>
      </c>
      <c r="P16" s="70">
        <f>IF($A16="","",IFERROR(O16-INDEX(InBody!$C$5:$C$500,MATCH($A16,InBody!$B$5:$B$500,0)),""))</f>
        <v>4.7000000000000171</v>
      </c>
      <c r="Q16" s="70">
        <f>IF($A16="","",IFERROR(LOOKUP(2,1/(InBody!$B$5:$B$500=$A16),InBody!$E$5:$E$500),""))</f>
        <v>159.6</v>
      </c>
      <c r="R16" s="70">
        <f>IF($A16="","",IFERROR(Q16-INDEX(InBody!$E$5:$E$500,MATCH($A16,InBody!$B$5:$B$500,0)),""))</f>
        <v>9.7999999999999829</v>
      </c>
      <c r="S16" s="64">
        <f>IF($A16="","",IFERROR(LOOKUP(2,1/(InBody!$B$5:$B$500=$A16),InBody!$F$5:$F$500),""))</f>
        <v>0.154</v>
      </c>
      <c r="T16" s="70">
        <f>IF($A16="","",IFERROR(LOOKUP(2,1/(InBody!$B$5:$B$500=$A16),InBody!$D$5:$D$500),""))</f>
        <v>83</v>
      </c>
      <c r="U16" s="70">
        <f>IF($A16="","",IFERROR(LOOKUP(2,1/(FMS!$B$5:$B$500=$A16),FMS!$K$5:$K$500),""))</f>
        <v>18</v>
      </c>
      <c r="V16" s="70" t="str">
        <f>IF($A16="","",IFERROR(LOOKUP(2,1/(FMS!$B$5:$B$500=$A16),FMS!$J$5:$J$500),""))</f>
        <v>No</v>
      </c>
      <c r="W16" s="70" t="str">
        <f>IF($A16="","",IFERROR(LOOKUP(2,1/(FMS!$B$5:$B$500=$A16),FMS!$L$5:$L$500),""))</f>
        <v>No</v>
      </c>
    </row>
    <row r="17" spans="1:23">
      <c r="A17" s="56" t="str">
        <f>IF(Roster!B17="","",Roster!B17)</f>
        <v>Player 13</v>
      </c>
      <c r="B17" s="56" t="str">
        <f>IF($A17="","",IFERROR(INDEX(Roster!$C$5:$C$500,MATCH($A17,Roster!$B$5:$B$500,0)),""))</f>
        <v>SF</v>
      </c>
      <c r="C17" s="56">
        <f>IF($A17="","",IFERROR(LOOKUP(2,1/('Force Plate'!$B$5:$B$500=$A17),'Force Plate'!$D$5:$D$500),""))</f>
        <v>27.2</v>
      </c>
      <c r="D17" s="56">
        <f>IF($A17="","",IFERROR(INDEX('Force Plate'!$D$5:$D$500,MATCH($A17,'Force Plate'!$B$5:$B$500,0)),""))</f>
        <v>20.100000000000001</v>
      </c>
      <c r="E17" s="57">
        <f t="shared" si="0"/>
        <v>0.35323383084577104</v>
      </c>
      <c r="F17" s="56">
        <f>IF($A17="","",IFERROR(_xlfn.MAXIFS('Force Plate'!$D$5:$D$500,'Force Plate'!$B$5:$B$500,$A17),""))</f>
        <v>27.4</v>
      </c>
      <c r="G17" s="56">
        <f>IF($A17="","",IFERROR(LOOKUP(2,1/('Force Plate'!$B$5:$B$500=$A17),'Force Plate'!$E$5:$E$500),""))</f>
        <v>52.2</v>
      </c>
      <c r="H17" s="56">
        <f>IF($A17="","",IFERROR(LOOKUP(2,1/('Force Plate'!$B$5:$B$500=$A17),'Force Plate'!$F$5:$F$500),""))</f>
        <v>0.34</v>
      </c>
      <c r="I17" s="57">
        <f>IF($A17="","",IFERROR(LOOKUP(2,1/('Force Plate'!$B$5:$B$500=$A17),'Force Plate'!$I$5:$I$500),""))</f>
        <v>4.4999999999999998E-2</v>
      </c>
      <c r="J17" s="56">
        <f>IF($A17="","",IFERROR(LOOKUP(2,1/('Timing Gates'!$B$5:$B$500=$A17),'Timing Gates'!$C$5:$C$500),""))</f>
        <v>0.9</v>
      </c>
      <c r="K17" s="56">
        <f>IF($A17="","",IFERROR(LOOKUP(2,1/('Timing Gates'!$B$5:$B$500=$A17),'Timing Gates'!$D$5:$D$500),""))</f>
        <v>1.56</v>
      </c>
      <c r="L17" s="56">
        <f>IF($A17="","",IFERROR(INDEX('Timing Gates'!$D$5:$D$500,MATCH($A17,'Timing Gates'!$B$5:$B$500,0)),""))</f>
        <v>1.69</v>
      </c>
      <c r="M17" s="57">
        <f t="shared" si="1"/>
        <v>7.6923076923076858E-2</v>
      </c>
      <c r="N17" s="56">
        <f>IF($A17="","",IFERROR(_xlfn.MINIFS('Timing Gates'!$D$5:$D$500,'Timing Gates'!$B$5:$B$500,$A17),""))</f>
        <v>1.56</v>
      </c>
      <c r="O17" s="56">
        <f>IF($A17="","",IFERROR(LOOKUP(2,1/(InBody!$B$5:$B$500=$A17),InBody!$C$5:$C$500),""))</f>
        <v>211</v>
      </c>
      <c r="P17" s="56">
        <f>IF($A17="","",IFERROR(O17-INDEX(InBody!$C$5:$C$500,MATCH($A17,InBody!$B$5:$B$500,0)),""))</f>
        <v>-2.5999999999999943</v>
      </c>
      <c r="Q17" s="56">
        <f>IF($A17="","",IFERROR(LOOKUP(2,1/(InBody!$B$5:$B$500=$A17),InBody!$E$5:$E$500),""))</f>
        <v>183.1</v>
      </c>
      <c r="R17" s="56">
        <f>IF($A17="","",IFERROR(Q17-INDEX(InBody!$E$5:$E$500,MATCH($A17,InBody!$B$5:$B$500,0)),""))</f>
        <v>5.9000000000000057</v>
      </c>
      <c r="S17" s="57">
        <f>IF($A17="","",IFERROR(LOOKUP(2,1/(InBody!$B$5:$B$500=$A17),InBody!$F$5:$F$500),""))</f>
        <v>7.0999999999999994E-2</v>
      </c>
      <c r="T17" s="56">
        <f>IF($A17="","",IFERROR(LOOKUP(2,1/(InBody!$B$5:$B$500=$A17),InBody!$D$5:$D$500),""))</f>
        <v>106.2</v>
      </c>
      <c r="U17" s="56">
        <f>IF($A17="","",IFERROR(LOOKUP(2,1/(FMS!$B$5:$B$500=$A17),FMS!$K$5:$K$500),""))</f>
        <v>18</v>
      </c>
      <c r="V17" s="56" t="str">
        <f>IF($A17="","",IFERROR(LOOKUP(2,1/(FMS!$B$5:$B$500=$A17),FMS!$J$5:$J$500),""))</f>
        <v>No</v>
      </c>
      <c r="W17" s="56" t="str">
        <f>IF($A17="","",IFERROR(LOOKUP(2,1/(FMS!$B$5:$B$500=$A17),FMS!$L$5:$L$500),""))</f>
        <v>No</v>
      </c>
    </row>
    <row r="18" spans="1:23">
      <c r="A18" s="70" t="str">
        <f>IF(Roster!B18="","",Roster!B18)</f>
        <v>Player 14</v>
      </c>
      <c r="B18" s="70" t="str">
        <f>IF($A18="","",IFERROR(INDEX(Roster!$C$5:$C$500,MATCH($A18,Roster!$B$5:$B$500,0)),""))</f>
        <v>PF</v>
      </c>
      <c r="C18" s="70">
        <f>IF($A18="","",IFERROR(LOOKUP(2,1/('Force Plate'!$B$5:$B$500=$A18),'Force Plate'!$D$5:$D$500),""))</f>
        <v>26.1</v>
      </c>
      <c r="D18" s="70">
        <f>IF($A18="","",IFERROR(INDEX('Force Plate'!$D$5:$D$500,MATCH($A18,'Force Plate'!$B$5:$B$500,0)),""))</f>
        <v>23.4</v>
      </c>
      <c r="E18" s="64">
        <f t="shared" si="0"/>
        <v>0.11538461538461552</v>
      </c>
      <c r="F18" s="70">
        <f>IF($A18="","",IFERROR(_xlfn.MAXIFS('Force Plate'!$D$5:$D$500,'Force Plate'!$B$5:$B$500,$A18),""))</f>
        <v>26.3</v>
      </c>
      <c r="G18" s="70">
        <f>IF($A18="","",IFERROR(LOOKUP(2,1/('Force Plate'!$B$5:$B$500=$A18),'Force Plate'!$E$5:$E$500),""))</f>
        <v>56.6</v>
      </c>
      <c r="H18" s="70">
        <f>IF($A18="","",IFERROR(LOOKUP(2,1/('Force Plate'!$B$5:$B$500=$A18),'Force Plate'!$F$5:$F$500),""))</f>
        <v>0.35</v>
      </c>
      <c r="I18" s="64">
        <f>IF($A18="","",IFERROR(LOOKUP(2,1/('Force Plate'!$B$5:$B$500=$A18),'Force Plate'!$I$5:$I$500),""))</f>
        <v>0.10299999999999999</v>
      </c>
      <c r="J18" s="70">
        <f>IF($A18="","",IFERROR(LOOKUP(2,1/('Timing Gates'!$B$5:$B$500=$A18),'Timing Gates'!$C$5:$C$500),""))</f>
        <v>0.97</v>
      </c>
      <c r="K18" s="70">
        <f>IF($A18="","",IFERROR(LOOKUP(2,1/('Timing Gates'!$B$5:$B$500=$A18),'Timing Gates'!$D$5:$D$500),""))</f>
        <v>1.68</v>
      </c>
      <c r="L18" s="70">
        <f>IF($A18="","",IFERROR(INDEX('Timing Gates'!$D$5:$D$500,MATCH($A18,'Timing Gates'!$B$5:$B$500,0)),""))</f>
        <v>1.66</v>
      </c>
      <c r="M18" s="64">
        <f t="shared" si="1"/>
        <v>-1.2048192771084348E-2</v>
      </c>
      <c r="N18" s="70">
        <f>IF($A18="","",IFERROR(_xlfn.MINIFS('Timing Gates'!$D$5:$D$500,'Timing Gates'!$B$5:$B$500,$A18),""))</f>
        <v>1.63</v>
      </c>
      <c r="O18" s="70">
        <f>IF($A18="","",IFERROR(LOOKUP(2,1/(InBody!$B$5:$B$500=$A18),InBody!$C$5:$C$500),""))</f>
        <v>209.4</v>
      </c>
      <c r="P18" s="70">
        <f>IF($A18="","",IFERROR(O18-INDEX(InBody!$C$5:$C$500,MATCH($A18,InBody!$B$5:$B$500,0)),""))</f>
        <v>6.9000000000000057</v>
      </c>
      <c r="Q18" s="70">
        <f>IF($A18="","",IFERROR(LOOKUP(2,1/(InBody!$B$5:$B$500=$A18),InBody!$E$5:$E$500),""))</f>
        <v>176.4</v>
      </c>
      <c r="R18" s="70">
        <f>IF($A18="","",IFERROR(Q18-INDEX(InBody!$E$5:$E$500,MATCH($A18,InBody!$B$5:$B$500,0)),""))</f>
        <v>9.7000000000000171</v>
      </c>
      <c r="S18" s="64">
        <f>IF($A18="","",IFERROR(LOOKUP(2,1/(InBody!$B$5:$B$500=$A18),InBody!$F$5:$F$500),""))</f>
        <v>8.1000000000000003E-2</v>
      </c>
      <c r="T18" s="70">
        <f>IF($A18="","",IFERROR(LOOKUP(2,1/(InBody!$B$5:$B$500=$A18),InBody!$D$5:$D$500),""))</f>
        <v>102.6</v>
      </c>
      <c r="U18" s="70">
        <f>IF($A18="","",IFERROR(LOOKUP(2,1/(FMS!$B$5:$B$500=$A18),FMS!$K$5:$K$500),""))</f>
        <v>18</v>
      </c>
      <c r="V18" s="70" t="str">
        <f>IF($A18="","",IFERROR(LOOKUP(2,1/(FMS!$B$5:$B$500=$A18),FMS!$J$5:$J$500),""))</f>
        <v>No</v>
      </c>
      <c r="W18" s="70" t="str">
        <f>IF($A18="","",IFERROR(LOOKUP(2,1/(FMS!$B$5:$B$500=$A18),FMS!$L$5:$L$500),""))</f>
        <v>No</v>
      </c>
    </row>
    <row r="19" spans="1:23">
      <c r="A19" s="56" t="str">
        <f>IF(Roster!B19="","",Roster!B19)</f>
        <v>Player 15</v>
      </c>
      <c r="B19" s="56" t="str">
        <f>IF($A19="","",IFERROR(INDEX(Roster!$C$5:$C$500,MATCH($A19,Roster!$B$5:$B$500,0)),""))</f>
        <v>C</v>
      </c>
      <c r="C19" s="56">
        <f>IF($A19="","",IFERROR(LOOKUP(2,1/('Force Plate'!$B$5:$B$500=$A19),'Force Plate'!$D$5:$D$500),""))</f>
        <v>27.4</v>
      </c>
      <c r="D19" s="56">
        <f>IF($A19="","",IFERROR(INDEX('Force Plate'!$D$5:$D$500,MATCH($A19,'Force Plate'!$B$5:$B$500,0)),""))</f>
        <v>25.2</v>
      </c>
      <c r="E19" s="57">
        <f t="shared" si="0"/>
        <v>8.7301587301587269E-2</v>
      </c>
      <c r="F19" s="56">
        <f>IF($A19="","",IFERROR(_xlfn.MAXIFS('Force Plate'!$D$5:$D$500,'Force Plate'!$B$5:$B$500,$A19),""))</f>
        <v>28</v>
      </c>
      <c r="G19" s="56">
        <f>IF($A19="","",IFERROR(LOOKUP(2,1/('Force Plate'!$B$5:$B$500=$A19),'Force Plate'!$E$5:$E$500),""))</f>
        <v>58.5</v>
      </c>
      <c r="H19" s="56">
        <f>IF($A19="","",IFERROR(LOOKUP(2,1/('Force Plate'!$B$5:$B$500=$A19),'Force Plate'!$F$5:$F$500),""))</f>
        <v>0.48</v>
      </c>
      <c r="I19" s="57">
        <f>IF($A19="","",IFERROR(LOOKUP(2,1/('Force Plate'!$B$5:$B$500=$A19),'Force Plate'!$I$5:$I$500),""))</f>
        <v>0.127</v>
      </c>
      <c r="J19" s="56">
        <f>IF($A19="","",IFERROR(LOOKUP(2,1/('Timing Gates'!$B$5:$B$500=$A19),'Timing Gates'!$C$5:$C$500),""))</f>
        <v>0.9</v>
      </c>
      <c r="K19" s="56">
        <f>IF($A19="","",IFERROR(LOOKUP(2,1/('Timing Gates'!$B$5:$B$500=$A19),'Timing Gates'!$D$5:$D$500),""))</f>
        <v>1.56</v>
      </c>
      <c r="L19" s="56">
        <f>IF($A19="","",IFERROR(INDEX('Timing Gates'!$D$5:$D$500,MATCH($A19,'Timing Gates'!$B$5:$B$500,0)),""))</f>
        <v>1.68</v>
      </c>
      <c r="M19" s="57">
        <f t="shared" si="1"/>
        <v>7.1428571428571369E-2</v>
      </c>
      <c r="N19" s="56">
        <f>IF($A19="","",IFERROR(_xlfn.MINIFS('Timing Gates'!$D$5:$D$500,'Timing Gates'!$B$5:$B$500,$A19),""))</f>
        <v>1.56</v>
      </c>
      <c r="O19" s="56">
        <f>IF($A19="","",IFERROR(LOOKUP(2,1/(InBody!$B$5:$B$500=$A19),InBody!$C$5:$C$500),""))</f>
        <v>209.3</v>
      </c>
      <c r="P19" s="56">
        <f>IF($A19="","",IFERROR(O19-INDEX(InBody!$C$5:$C$500,MATCH($A19,InBody!$B$5:$B$500,0)),""))</f>
        <v>1.7000000000000171</v>
      </c>
      <c r="Q19" s="56">
        <f>IF($A19="","",IFERROR(LOOKUP(2,1/(InBody!$B$5:$B$500=$A19),InBody!$E$5:$E$500),""))</f>
        <v>177.9</v>
      </c>
      <c r="R19" s="56">
        <f>IF($A19="","",IFERROR(Q19-INDEX(InBody!$E$5:$E$500,MATCH($A19,InBody!$B$5:$B$500,0)),""))</f>
        <v>1.4000000000000057</v>
      </c>
      <c r="S19" s="57">
        <f>IF($A19="","",IFERROR(LOOKUP(2,1/(InBody!$B$5:$B$500=$A19),InBody!$F$5:$F$500),""))</f>
        <v>0.156</v>
      </c>
      <c r="T19" s="56">
        <f>IF($A19="","",IFERROR(LOOKUP(2,1/(InBody!$B$5:$B$500=$A19),InBody!$D$5:$D$500),""))</f>
        <v>93.4</v>
      </c>
      <c r="U19" s="56">
        <f>IF($A19="","",IFERROR(LOOKUP(2,1/(FMS!$B$5:$B$500=$A19),FMS!$K$5:$K$500),""))</f>
        <v>15</v>
      </c>
      <c r="V19" s="56" t="str">
        <f>IF($A19="","",IFERROR(LOOKUP(2,1/(FMS!$B$5:$B$500=$A19),FMS!$J$5:$J$500),""))</f>
        <v>No</v>
      </c>
      <c r="W19" s="56" t="str">
        <f>IF($A19="","",IFERROR(LOOKUP(2,1/(FMS!$B$5:$B$500=$A19),FMS!$L$5:$L$500),""))</f>
        <v>No</v>
      </c>
    </row>
    <row r="20" spans="1:23">
      <c r="A20" s="70" t="str">
        <f>IF(Roster!B20="","",Roster!B20)</f>
        <v/>
      </c>
      <c r="B20" s="70" t="str">
        <f>IF($A20="","",IFERROR(INDEX(Roster!$C$5:$C$500,MATCH($A20,Roster!$B$5:$B$500,0)),""))</f>
        <v/>
      </c>
      <c r="C20" s="70" t="str">
        <f>IF($A20="","",IFERROR(LOOKUP(2,1/('Force Plate'!$B$5:$B$500=$A20),'Force Plate'!$D$5:$D$500),""))</f>
        <v/>
      </c>
      <c r="D20" s="70" t="str">
        <f>IF($A20="","",IFERROR(INDEX('Force Plate'!$D$5:$D$500,MATCH($A20,'Force Plate'!$B$5:$B$500,0)),""))</f>
        <v/>
      </c>
      <c r="E20" s="64" t="str">
        <f t="shared" si="0"/>
        <v/>
      </c>
      <c r="F20" s="70" t="str">
        <f>IF($A20="","",IFERROR(_xludf.MAXIFS('Force Plate'!$D$5:$D$500,'Force Plate'!$B$5:$B$500,$A20),""))</f>
        <v/>
      </c>
      <c r="G20" s="70" t="str">
        <f>IF($A20="","",IFERROR(LOOKUP(2,1/('Force Plate'!$B$5:$B$500=$A20),'Force Plate'!$E$5:$E$500),""))</f>
        <v/>
      </c>
      <c r="H20" s="70" t="str">
        <f>IF($A20="","",IFERROR(LOOKUP(2,1/('Force Plate'!$B$5:$B$500=$A20),'Force Plate'!$F$5:$F$500),""))</f>
        <v/>
      </c>
      <c r="I20" s="64" t="str">
        <f>IF($A20="","",IFERROR(LOOKUP(2,1/('Force Plate'!$B$5:$B$500=$A20),'Force Plate'!$I$5:$I$500),""))</f>
        <v/>
      </c>
      <c r="J20" s="70" t="str">
        <f>IF($A20="","",IFERROR(LOOKUP(2,1/('Timing Gates'!$B$5:$B$500=$A20),'Timing Gates'!$C$5:$C$500),""))</f>
        <v/>
      </c>
      <c r="K20" s="70" t="str">
        <f>IF($A20="","",IFERROR(LOOKUP(2,1/('Timing Gates'!$B$5:$B$500=$A20),'Timing Gates'!$D$5:$D$500),""))</f>
        <v/>
      </c>
      <c r="L20" s="70" t="str">
        <f>IF($A20="","",IFERROR(INDEX('Timing Gates'!$D$5:$D$500,MATCH($A20,'Timing Gates'!$B$5:$B$500,0)),""))</f>
        <v/>
      </c>
      <c r="M20" s="64" t="str">
        <f t="shared" si="1"/>
        <v/>
      </c>
      <c r="N20" s="70" t="str">
        <f>IF($A20="","",IFERROR(_xludf.MINIFS('Timing Gates'!$D$5:$D$500,'Timing Gates'!$B$5:$B$500,$A20),""))</f>
        <v/>
      </c>
      <c r="O20" s="70" t="str">
        <f>IF($A20="","",IFERROR(LOOKUP(2,1/(InBody!$B$5:$B$500=$A20),InBody!$C$5:$C$500),""))</f>
        <v/>
      </c>
      <c r="P20" s="70" t="str">
        <f>IF($A20="","",IFERROR(O20-INDEX(InBody!$C$5:$C$500,MATCH($A20,InBody!$B$5:$B$500,0)),""))</f>
        <v/>
      </c>
      <c r="Q20" s="70" t="str">
        <f>IF($A20="","",IFERROR(LOOKUP(2,1/(InBody!$B$5:$B$500=$A20),InBody!$E$5:$E$500),""))</f>
        <v/>
      </c>
      <c r="R20" s="70" t="str">
        <f>IF($A20="","",IFERROR(Q20-INDEX(InBody!$E$5:$E$500,MATCH($A20,InBody!$B$5:$B$500,0)),""))</f>
        <v/>
      </c>
      <c r="S20" s="64" t="str">
        <f>IF($A20="","",IFERROR(LOOKUP(2,1/(InBody!$B$5:$B$500=$A20),InBody!$F$5:$F$500),""))</f>
        <v/>
      </c>
      <c r="T20" s="70" t="str">
        <f>IF($A20="","",IFERROR(LOOKUP(2,1/(InBody!$B$5:$B$500=$A20),InBody!$D$5:$D$500),""))</f>
        <v/>
      </c>
      <c r="U20" s="70" t="str">
        <f>IF($A20="","",IFERROR(LOOKUP(2,1/(FMS!$B$5:$B$500=$A20),FMS!$K$5:$K$500),""))</f>
        <v/>
      </c>
      <c r="V20" s="70" t="str">
        <f>IF($A20="","",IFERROR(LOOKUP(2,1/(FMS!$B$5:$B$500=$A20),FMS!$J$5:$J$500),""))</f>
        <v/>
      </c>
      <c r="W20" s="70" t="str">
        <f>IF($A20="","",IFERROR(LOOKUP(2,1/(FMS!$B$5:$B$500=$A20),FMS!$L$5:$L$500),""))</f>
        <v/>
      </c>
    </row>
    <row r="21" spans="1:23">
      <c r="A21" s="56" t="str">
        <f>IF(Roster!B21="","",Roster!B21)</f>
        <v/>
      </c>
      <c r="B21" s="56" t="str">
        <f>IF($A21="","",IFERROR(INDEX(Roster!$C$5:$C$500,MATCH($A21,Roster!$B$5:$B$500,0)),""))</f>
        <v/>
      </c>
      <c r="C21" s="56" t="str">
        <f>IF($A21="","",IFERROR(LOOKUP(2,1/('Force Plate'!$B$5:$B$500=$A21),'Force Plate'!$D$5:$D$500),""))</f>
        <v/>
      </c>
      <c r="D21" s="56" t="str">
        <f>IF($A21="","",IFERROR(INDEX('Force Plate'!$D$5:$D$500,MATCH($A21,'Force Plate'!$B$5:$B$500,0)),""))</f>
        <v/>
      </c>
      <c r="E21" s="57" t="str">
        <f t="shared" si="0"/>
        <v/>
      </c>
      <c r="F21" s="56" t="str">
        <f>IF($A21="","",IFERROR(_xludf.MAXIFS('Force Plate'!$D$5:$D$500,'Force Plate'!$B$5:$B$500,$A21),""))</f>
        <v/>
      </c>
      <c r="G21" s="56" t="str">
        <f>IF($A21="","",IFERROR(LOOKUP(2,1/('Force Plate'!$B$5:$B$500=$A21),'Force Plate'!$E$5:$E$500),""))</f>
        <v/>
      </c>
      <c r="H21" s="56" t="str">
        <f>IF($A21="","",IFERROR(LOOKUP(2,1/('Force Plate'!$B$5:$B$500=$A21),'Force Plate'!$F$5:$F$500),""))</f>
        <v/>
      </c>
      <c r="I21" s="57" t="str">
        <f>IF($A21="","",IFERROR(LOOKUP(2,1/('Force Plate'!$B$5:$B$500=$A21),'Force Plate'!$I$5:$I$500),""))</f>
        <v/>
      </c>
      <c r="J21" s="56" t="str">
        <f>IF($A21="","",IFERROR(LOOKUP(2,1/('Timing Gates'!$B$5:$B$500=$A21),'Timing Gates'!$C$5:$C$500),""))</f>
        <v/>
      </c>
      <c r="K21" s="56" t="str">
        <f>IF($A21="","",IFERROR(LOOKUP(2,1/('Timing Gates'!$B$5:$B$500=$A21),'Timing Gates'!$D$5:$D$500),""))</f>
        <v/>
      </c>
      <c r="L21" s="56" t="str">
        <f>IF($A21="","",IFERROR(INDEX('Timing Gates'!$D$5:$D$500,MATCH($A21,'Timing Gates'!$B$5:$B$500,0)),""))</f>
        <v/>
      </c>
      <c r="M21" s="57" t="str">
        <f t="shared" si="1"/>
        <v/>
      </c>
      <c r="N21" s="56" t="str">
        <f>IF($A21="","",IFERROR(_xludf.MINIFS('Timing Gates'!$D$5:$D$500,'Timing Gates'!$B$5:$B$500,$A21),""))</f>
        <v/>
      </c>
      <c r="O21" s="56" t="str">
        <f>IF($A21="","",IFERROR(LOOKUP(2,1/(InBody!$B$5:$B$500=$A21),InBody!$C$5:$C$500),""))</f>
        <v/>
      </c>
      <c r="P21" s="56" t="str">
        <f>IF($A21="","",IFERROR(O21-INDEX(InBody!$C$5:$C$500,MATCH($A21,InBody!$B$5:$B$500,0)),""))</f>
        <v/>
      </c>
      <c r="Q21" s="56" t="str">
        <f>IF($A21="","",IFERROR(LOOKUP(2,1/(InBody!$B$5:$B$500=$A21),InBody!$E$5:$E$500),""))</f>
        <v/>
      </c>
      <c r="R21" s="56" t="str">
        <f>IF($A21="","",IFERROR(Q21-INDEX(InBody!$E$5:$E$500,MATCH($A21,InBody!$B$5:$B$500,0)),""))</f>
        <v/>
      </c>
      <c r="S21" s="57" t="str">
        <f>IF($A21="","",IFERROR(LOOKUP(2,1/(InBody!$B$5:$B$500=$A21),InBody!$F$5:$F$500),""))</f>
        <v/>
      </c>
      <c r="T21" s="56" t="str">
        <f>IF($A21="","",IFERROR(LOOKUP(2,1/(InBody!$B$5:$B$500=$A21),InBody!$D$5:$D$500),""))</f>
        <v/>
      </c>
      <c r="U21" s="56" t="str">
        <f>IF($A21="","",IFERROR(LOOKUP(2,1/(FMS!$B$5:$B$500=$A21),FMS!$K$5:$K$500),""))</f>
        <v/>
      </c>
      <c r="V21" s="56" t="str">
        <f>IF($A21="","",IFERROR(LOOKUP(2,1/(FMS!$B$5:$B$500=$A21),FMS!$J$5:$J$500),""))</f>
        <v/>
      </c>
      <c r="W21" s="56" t="str">
        <f>IF($A21="","",IFERROR(LOOKUP(2,1/(FMS!$B$5:$B$500=$A21),FMS!$L$5:$L$500),""))</f>
        <v/>
      </c>
    </row>
    <row r="22" spans="1:23">
      <c r="A22" s="70" t="str">
        <f>IF(Roster!B22="","",Roster!B22)</f>
        <v/>
      </c>
      <c r="B22" s="70" t="str">
        <f>IF($A22="","",IFERROR(INDEX(Roster!$C$5:$C$500,MATCH($A22,Roster!$B$5:$B$500,0)),""))</f>
        <v/>
      </c>
      <c r="C22" s="70" t="str">
        <f>IF($A22="","",IFERROR(LOOKUP(2,1/('Force Plate'!$B$5:$B$500=$A22),'Force Plate'!$D$5:$D$500),""))</f>
        <v/>
      </c>
      <c r="D22" s="70" t="str">
        <f>IF($A22="","",IFERROR(INDEX('Force Plate'!$D$5:$D$500,MATCH($A22,'Force Plate'!$B$5:$B$500,0)),""))</f>
        <v/>
      </c>
      <c r="E22" s="64" t="str">
        <f t="shared" si="0"/>
        <v/>
      </c>
      <c r="F22" s="70" t="str">
        <f>IF($A22="","",IFERROR(_xludf.MAXIFS('Force Plate'!$D$5:$D$500,'Force Plate'!$B$5:$B$500,$A22),""))</f>
        <v/>
      </c>
      <c r="G22" s="70" t="str">
        <f>IF($A22="","",IFERROR(LOOKUP(2,1/('Force Plate'!$B$5:$B$500=$A22),'Force Plate'!$E$5:$E$500),""))</f>
        <v/>
      </c>
      <c r="H22" s="70" t="str">
        <f>IF($A22="","",IFERROR(LOOKUP(2,1/('Force Plate'!$B$5:$B$500=$A22),'Force Plate'!$F$5:$F$500),""))</f>
        <v/>
      </c>
      <c r="I22" s="64" t="str">
        <f>IF($A22="","",IFERROR(LOOKUP(2,1/('Force Plate'!$B$5:$B$500=$A22),'Force Plate'!$I$5:$I$500),""))</f>
        <v/>
      </c>
      <c r="J22" s="70" t="str">
        <f>IF($A22="","",IFERROR(LOOKUP(2,1/('Timing Gates'!$B$5:$B$500=$A22),'Timing Gates'!$C$5:$C$500),""))</f>
        <v/>
      </c>
      <c r="K22" s="70" t="str">
        <f>IF($A22="","",IFERROR(LOOKUP(2,1/('Timing Gates'!$B$5:$B$500=$A22),'Timing Gates'!$D$5:$D$500),""))</f>
        <v/>
      </c>
      <c r="L22" s="70" t="str">
        <f>IF($A22="","",IFERROR(INDEX('Timing Gates'!$D$5:$D$500,MATCH($A22,'Timing Gates'!$B$5:$B$500,0)),""))</f>
        <v/>
      </c>
      <c r="M22" s="64" t="str">
        <f t="shared" si="1"/>
        <v/>
      </c>
      <c r="N22" s="70" t="str">
        <f>IF($A22="","",IFERROR(_xludf.MINIFS('Timing Gates'!$D$5:$D$500,'Timing Gates'!$B$5:$B$500,$A22),""))</f>
        <v/>
      </c>
      <c r="O22" s="70" t="str">
        <f>IF($A22="","",IFERROR(LOOKUP(2,1/(InBody!$B$5:$B$500=$A22),InBody!$C$5:$C$500),""))</f>
        <v/>
      </c>
      <c r="P22" s="70" t="str">
        <f>IF($A22="","",IFERROR(O22-INDEX(InBody!$C$5:$C$500,MATCH($A22,InBody!$B$5:$B$500,0)),""))</f>
        <v/>
      </c>
      <c r="Q22" s="70" t="str">
        <f>IF($A22="","",IFERROR(LOOKUP(2,1/(InBody!$B$5:$B$500=$A22),InBody!$E$5:$E$500),""))</f>
        <v/>
      </c>
      <c r="R22" s="70" t="str">
        <f>IF($A22="","",IFERROR(Q22-INDEX(InBody!$E$5:$E$500,MATCH($A22,InBody!$B$5:$B$500,0)),""))</f>
        <v/>
      </c>
      <c r="S22" s="64" t="str">
        <f>IF($A22="","",IFERROR(LOOKUP(2,1/(InBody!$B$5:$B$500=$A22),InBody!$F$5:$F$500),""))</f>
        <v/>
      </c>
      <c r="T22" s="70" t="str">
        <f>IF($A22="","",IFERROR(LOOKUP(2,1/(InBody!$B$5:$B$500=$A22),InBody!$D$5:$D$500),""))</f>
        <v/>
      </c>
      <c r="U22" s="70" t="str">
        <f>IF($A22="","",IFERROR(LOOKUP(2,1/(FMS!$B$5:$B$500=$A22),FMS!$K$5:$K$500),""))</f>
        <v/>
      </c>
      <c r="V22" s="70" t="str">
        <f>IF($A22="","",IFERROR(LOOKUP(2,1/(FMS!$B$5:$B$500=$A22),FMS!$J$5:$J$500),""))</f>
        <v/>
      </c>
      <c r="W22" s="70" t="str">
        <f>IF($A22="","",IFERROR(LOOKUP(2,1/(FMS!$B$5:$B$500=$A22),FMS!$L$5:$L$500),""))</f>
        <v/>
      </c>
    </row>
    <row r="23" spans="1:23">
      <c r="A23" s="56" t="str">
        <f>IF(Roster!B23="","",Roster!B23)</f>
        <v/>
      </c>
      <c r="B23" s="56" t="str">
        <f>IF($A23="","",IFERROR(INDEX(Roster!$C$5:$C$500,MATCH($A23,Roster!$B$5:$B$500,0)),""))</f>
        <v/>
      </c>
      <c r="C23" s="56" t="str">
        <f>IF($A23="","",IFERROR(LOOKUP(2,1/('Force Plate'!$B$5:$B$500=$A23),'Force Plate'!$D$5:$D$500),""))</f>
        <v/>
      </c>
      <c r="D23" s="56" t="str">
        <f>IF($A23="","",IFERROR(INDEX('Force Plate'!$D$5:$D$500,MATCH($A23,'Force Plate'!$B$5:$B$500,0)),""))</f>
        <v/>
      </c>
      <c r="E23" s="57" t="str">
        <f t="shared" si="0"/>
        <v/>
      </c>
      <c r="F23" s="56" t="str">
        <f>IF($A23="","",IFERROR(_xludf.MAXIFS('Force Plate'!$D$5:$D$500,'Force Plate'!$B$5:$B$500,$A23),""))</f>
        <v/>
      </c>
      <c r="G23" s="56" t="str">
        <f>IF($A23="","",IFERROR(LOOKUP(2,1/('Force Plate'!$B$5:$B$500=$A23),'Force Plate'!$E$5:$E$500),""))</f>
        <v/>
      </c>
      <c r="H23" s="56" t="str">
        <f>IF($A23="","",IFERROR(LOOKUP(2,1/('Force Plate'!$B$5:$B$500=$A23),'Force Plate'!$F$5:$F$500),""))</f>
        <v/>
      </c>
      <c r="I23" s="57" t="str">
        <f>IF($A23="","",IFERROR(LOOKUP(2,1/('Force Plate'!$B$5:$B$500=$A23),'Force Plate'!$I$5:$I$500),""))</f>
        <v/>
      </c>
      <c r="J23" s="56" t="str">
        <f>IF($A23="","",IFERROR(LOOKUP(2,1/('Timing Gates'!$B$5:$B$500=$A23),'Timing Gates'!$C$5:$C$500),""))</f>
        <v/>
      </c>
      <c r="K23" s="56" t="str">
        <f>IF($A23="","",IFERROR(LOOKUP(2,1/('Timing Gates'!$B$5:$B$500=$A23),'Timing Gates'!$D$5:$D$500),""))</f>
        <v/>
      </c>
      <c r="L23" s="56" t="str">
        <f>IF($A23="","",IFERROR(INDEX('Timing Gates'!$D$5:$D$500,MATCH($A23,'Timing Gates'!$B$5:$B$500,0)),""))</f>
        <v/>
      </c>
      <c r="M23" s="57" t="str">
        <f t="shared" si="1"/>
        <v/>
      </c>
      <c r="N23" s="56" t="str">
        <f>IF($A23="","",IFERROR(_xludf.MINIFS('Timing Gates'!$D$5:$D$500,'Timing Gates'!$B$5:$B$500,$A23),""))</f>
        <v/>
      </c>
      <c r="O23" s="56" t="str">
        <f>IF($A23="","",IFERROR(LOOKUP(2,1/(InBody!$B$5:$B$500=$A23),InBody!$C$5:$C$500),""))</f>
        <v/>
      </c>
      <c r="P23" s="56" t="str">
        <f>IF($A23="","",IFERROR(O23-INDEX(InBody!$C$5:$C$500,MATCH($A23,InBody!$B$5:$B$500,0)),""))</f>
        <v/>
      </c>
      <c r="Q23" s="56" t="str">
        <f>IF($A23="","",IFERROR(LOOKUP(2,1/(InBody!$B$5:$B$500=$A23),InBody!$E$5:$E$500),""))</f>
        <v/>
      </c>
      <c r="R23" s="56" t="str">
        <f>IF($A23="","",IFERROR(Q23-INDEX(InBody!$E$5:$E$500,MATCH($A23,InBody!$B$5:$B$500,0)),""))</f>
        <v/>
      </c>
      <c r="S23" s="57" t="str">
        <f>IF($A23="","",IFERROR(LOOKUP(2,1/(InBody!$B$5:$B$500=$A23),InBody!$F$5:$F$500),""))</f>
        <v/>
      </c>
      <c r="T23" s="56" t="str">
        <f>IF($A23="","",IFERROR(LOOKUP(2,1/(InBody!$B$5:$B$500=$A23),InBody!$D$5:$D$500),""))</f>
        <v/>
      </c>
      <c r="U23" s="56" t="str">
        <f>IF($A23="","",IFERROR(LOOKUP(2,1/(FMS!$B$5:$B$500=$A23),FMS!$K$5:$K$500),""))</f>
        <v/>
      </c>
      <c r="V23" s="56" t="str">
        <f>IF($A23="","",IFERROR(LOOKUP(2,1/(FMS!$B$5:$B$500=$A23),FMS!$J$5:$J$500),""))</f>
        <v/>
      </c>
      <c r="W23" s="56" t="str">
        <f>IF($A23="","",IFERROR(LOOKUP(2,1/(FMS!$B$5:$B$500=$A23),FMS!$L$5:$L$500),""))</f>
        <v/>
      </c>
    </row>
    <row r="24" spans="1:23">
      <c r="A24" s="70" t="str">
        <f>IF(Roster!B24="","",Roster!B24)</f>
        <v/>
      </c>
      <c r="B24" s="70" t="str">
        <f>IF($A24="","",IFERROR(INDEX(Roster!$C$5:$C$500,MATCH($A24,Roster!$B$5:$B$500,0)),""))</f>
        <v/>
      </c>
      <c r="C24" s="70" t="str">
        <f>IF($A24="","",IFERROR(LOOKUP(2,1/('Force Plate'!$B$5:$B$500=$A24),'Force Plate'!$D$5:$D$500),""))</f>
        <v/>
      </c>
      <c r="D24" s="70" t="str">
        <f>IF($A24="","",IFERROR(INDEX('Force Plate'!$D$5:$D$500,MATCH($A24,'Force Plate'!$B$5:$B$500,0)),""))</f>
        <v/>
      </c>
      <c r="E24" s="64" t="str">
        <f t="shared" si="0"/>
        <v/>
      </c>
      <c r="F24" s="70" t="str">
        <f>IF($A24="","",IFERROR(_xludf.MAXIFS('Force Plate'!$D$5:$D$500,'Force Plate'!$B$5:$B$500,$A24),""))</f>
        <v/>
      </c>
      <c r="G24" s="70" t="str">
        <f>IF($A24="","",IFERROR(LOOKUP(2,1/('Force Plate'!$B$5:$B$500=$A24),'Force Plate'!$E$5:$E$500),""))</f>
        <v/>
      </c>
      <c r="H24" s="70" t="str">
        <f>IF($A24="","",IFERROR(LOOKUP(2,1/('Force Plate'!$B$5:$B$500=$A24),'Force Plate'!$F$5:$F$500),""))</f>
        <v/>
      </c>
      <c r="I24" s="64" t="str">
        <f>IF($A24="","",IFERROR(LOOKUP(2,1/('Force Plate'!$B$5:$B$500=$A24),'Force Plate'!$I$5:$I$500),""))</f>
        <v/>
      </c>
      <c r="J24" s="70" t="str">
        <f>IF($A24="","",IFERROR(LOOKUP(2,1/('Timing Gates'!$B$5:$B$500=$A24),'Timing Gates'!$C$5:$C$500),""))</f>
        <v/>
      </c>
      <c r="K24" s="70" t="str">
        <f>IF($A24="","",IFERROR(LOOKUP(2,1/('Timing Gates'!$B$5:$B$500=$A24),'Timing Gates'!$D$5:$D$500),""))</f>
        <v/>
      </c>
      <c r="L24" s="70" t="str">
        <f>IF($A24="","",IFERROR(INDEX('Timing Gates'!$D$5:$D$500,MATCH($A24,'Timing Gates'!$B$5:$B$500,0)),""))</f>
        <v/>
      </c>
      <c r="M24" s="64" t="str">
        <f t="shared" si="1"/>
        <v/>
      </c>
      <c r="N24" s="70" t="str">
        <f>IF($A24="","",IFERROR(_xludf.MINIFS('Timing Gates'!$D$5:$D$500,'Timing Gates'!$B$5:$B$500,$A24),""))</f>
        <v/>
      </c>
      <c r="O24" s="70" t="str">
        <f>IF($A24="","",IFERROR(LOOKUP(2,1/(InBody!$B$5:$B$500=$A24),InBody!$C$5:$C$500),""))</f>
        <v/>
      </c>
      <c r="P24" s="70" t="str">
        <f>IF($A24="","",IFERROR(O24-INDEX(InBody!$C$5:$C$500,MATCH($A24,InBody!$B$5:$B$500,0)),""))</f>
        <v/>
      </c>
      <c r="Q24" s="70" t="str">
        <f>IF($A24="","",IFERROR(LOOKUP(2,1/(InBody!$B$5:$B$500=$A24),InBody!$E$5:$E$500),""))</f>
        <v/>
      </c>
      <c r="R24" s="70" t="str">
        <f>IF($A24="","",IFERROR(Q24-INDEX(InBody!$E$5:$E$500,MATCH($A24,InBody!$B$5:$B$500,0)),""))</f>
        <v/>
      </c>
      <c r="S24" s="64" t="str">
        <f>IF($A24="","",IFERROR(LOOKUP(2,1/(InBody!$B$5:$B$500=$A24),InBody!$F$5:$F$500),""))</f>
        <v/>
      </c>
      <c r="T24" s="70" t="str">
        <f>IF($A24="","",IFERROR(LOOKUP(2,1/(InBody!$B$5:$B$500=$A24),InBody!$D$5:$D$500),""))</f>
        <v/>
      </c>
      <c r="U24" s="70" t="str">
        <f>IF($A24="","",IFERROR(LOOKUP(2,1/(FMS!$B$5:$B$500=$A24),FMS!$K$5:$K$500),""))</f>
        <v/>
      </c>
      <c r="V24" s="70" t="str">
        <f>IF($A24="","",IFERROR(LOOKUP(2,1/(FMS!$B$5:$B$500=$A24),FMS!$J$5:$J$500),""))</f>
        <v/>
      </c>
      <c r="W24" s="70" t="str">
        <f>IF($A24="","",IFERROR(LOOKUP(2,1/(FMS!$B$5:$B$500=$A24),FMS!$L$5:$L$500),""))</f>
        <v/>
      </c>
    </row>
    <row r="25" spans="1:23">
      <c r="A25" s="56" t="str">
        <f>IF(Roster!B25="","",Roster!B25)</f>
        <v/>
      </c>
      <c r="B25" s="56" t="str">
        <f>IF($A25="","",IFERROR(INDEX(Roster!$C$5:$C$500,MATCH($A25,Roster!$B$5:$B$500,0)),""))</f>
        <v/>
      </c>
      <c r="C25" s="56" t="str">
        <f>IF($A25="","",IFERROR(LOOKUP(2,1/('Force Plate'!$B$5:$B$500=$A25),'Force Plate'!$D$5:$D$500),""))</f>
        <v/>
      </c>
      <c r="D25" s="56" t="str">
        <f>IF($A25="","",IFERROR(INDEX('Force Plate'!$D$5:$D$500,MATCH($A25,'Force Plate'!$B$5:$B$500,0)),""))</f>
        <v/>
      </c>
      <c r="E25" s="57" t="str">
        <f t="shared" si="0"/>
        <v/>
      </c>
      <c r="F25" s="56" t="str">
        <f>IF($A25="","",IFERROR(_xludf.MAXIFS('Force Plate'!$D$5:$D$500,'Force Plate'!$B$5:$B$500,$A25),""))</f>
        <v/>
      </c>
      <c r="G25" s="56" t="str">
        <f>IF($A25="","",IFERROR(LOOKUP(2,1/('Force Plate'!$B$5:$B$500=$A25),'Force Plate'!$E$5:$E$500),""))</f>
        <v/>
      </c>
      <c r="H25" s="56" t="str">
        <f>IF($A25="","",IFERROR(LOOKUP(2,1/('Force Plate'!$B$5:$B$500=$A25),'Force Plate'!$F$5:$F$500),""))</f>
        <v/>
      </c>
      <c r="I25" s="57" t="str">
        <f>IF($A25="","",IFERROR(LOOKUP(2,1/('Force Plate'!$B$5:$B$500=$A25),'Force Plate'!$I$5:$I$500),""))</f>
        <v/>
      </c>
      <c r="J25" s="56" t="str">
        <f>IF($A25="","",IFERROR(LOOKUP(2,1/('Timing Gates'!$B$5:$B$500=$A25),'Timing Gates'!$C$5:$C$500),""))</f>
        <v/>
      </c>
      <c r="K25" s="56" t="str">
        <f>IF($A25="","",IFERROR(LOOKUP(2,1/('Timing Gates'!$B$5:$B$500=$A25),'Timing Gates'!$D$5:$D$500),""))</f>
        <v/>
      </c>
      <c r="L25" s="56" t="str">
        <f>IF($A25="","",IFERROR(INDEX('Timing Gates'!$D$5:$D$500,MATCH($A25,'Timing Gates'!$B$5:$B$500,0)),""))</f>
        <v/>
      </c>
      <c r="M25" s="57" t="str">
        <f t="shared" si="1"/>
        <v/>
      </c>
      <c r="N25" s="56" t="str">
        <f>IF($A25="","",IFERROR(_xludf.MINIFS('Timing Gates'!$D$5:$D$500,'Timing Gates'!$B$5:$B$500,$A25),""))</f>
        <v/>
      </c>
      <c r="O25" s="56" t="str">
        <f>IF($A25="","",IFERROR(LOOKUP(2,1/(InBody!$B$5:$B$500=$A25),InBody!$C$5:$C$500),""))</f>
        <v/>
      </c>
      <c r="P25" s="56" t="str">
        <f>IF($A25="","",IFERROR(O25-INDEX(InBody!$C$5:$C$500,MATCH($A25,InBody!$B$5:$B$500,0)),""))</f>
        <v/>
      </c>
      <c r="Q25" s="56" t="str">
        <f>IF($A25="","",IFERROR(LOOKUP(2,1/(InBody!$B$5:$B$500=$A25),InBody!$E$5:$E$500),""))</f>
        <v/>
      </c>
      <c r="R25" s="56" t="str">
        <f>IF($A25="","",IFERROR(Q25-INDEX(InBody!$E$5:$E$500,MATCH($A25,InBody!$B$5:$B$500,0)),""))</f>
        <v/>
      </c>
      <c r="S25" s="57" t="str">
        <f>IF($A25="","",IFERROR(LOOKUP(2,1/(InBody!$B$5:$B$500=$A25),InBody!$F$5:$F$500),""))</f>
        <v/>
      </c>
      <c r="T25" s="56" t="str">
        <f>IF($A25="","",IFERROR(LOOKUP(2,1/(InBody!$B$5:$B$500=$A25),InBody!$D$5:$D$500),""))</f>
        <v/>
      </c>
      <c r="U25" s="56" t="str">
        <f>IF($A25="","",IFERROR(LOOKUP(2,1/(FMS!$B$5:$B$500=$A25),FMS!$K$5:$K$500),""))</f>
        <v/>
      </c>
      <c r="V25" s="56" t="str">
        <f>IF($A25="","",IFERROR(LOOKUP(2,1/(FMS!$B$5:$B$500=$A25),FMS!$J$5:$J$500),""))</f>
        <v/>
      </c>
      <c r="W25" s="56" t="str">
        <f>IF($A25="","",IFERROR(LOOKUP(2,1/(FMS!$B$5:$B$500=$A25),FMS!$L$5:$L$500),""))</f>
        <v/>
      </c>
    </row>
    <row r="26" spans="1:23">
      <c r="A26" s="70" t="str">
        <f>IF(Roster!B26="","",Roster!B26)</f>
        <v/>
      </c>
      <c r="B26" s="70" t="str">
        <f>IF($A26="","",IFERROR(INDEX(Roster!$C$5:$C$500,MATCH($A26,Roster!$B$5:$B$500,0)),""))</f>
        <v/>
      </c>
      <c r="C26" s="70" t="str">
        <f>IF($A26="","",IFERROR(LOOKUP(2,1/('Force Plate'!$B$5:$B$500=$A26),'Force Plate'!$D$5:$D$500),""))</f>
        <v/>
      </c>
      <c r="D26" s="70" t="str">
        <f>IF($A26="","",IFERROR(INDEX('Force Plate'!$D$5:$D$500,MATCH($A26,'Force Plate'!$B$5:$B$500,0)),""))</f>
        <v/>
      </c>
      <c r="E26" s="64" t="str">
        <f t="shared" si="0"/>
        <v/>
      </c>
      <c r="F26" s="70" t="str">
        <f>IF($A26="","",IFERROR(_xludf.MAXIFS('Force Plate'!$D$5:$D$500,'Force Plate'!$B$5:$B$500,$A26),""))</f>
        <v/>
      </c>
      <c r="G26" s="70" t="str">
        <f>IF($A26="","",IFERROR(LOOKUP(2,1/('Force Plate'!$B$5:$B$500=$A26),'Force Plate'!$E$5:$E$500),""))</f>
        <v/>
      </c>
      <c r="H26" s="70" t="str">
        <f>IF($A26="","",IFERROR(LOOKUP(2,1/('Force Plate'!$B$5:$B$500=$A26),'Force Plate'!$F$5:$F$500),""))</f>
        <v/>
      </c>
      <c r="I26" s="64" t="str">
        <f>IF($A26="","",IFERROR(LOOKUP(2,1/('Force Plate'!$B$5:$B$500=$A26),'Force Plate'!$I$5:$I$500),""))</f>
        <v/>
      </c>
      <c r="J26" s="70" t="str">
        <f>IF($A26="","",IFERROR(LOOKUP(2,1/('Timing Gates'!$B$5:$B$500=$A26),'Timing Gates'!$C$5:$C$500),""))</f>
        <v/>
      </c>
      <c r="K26" s="70" t="str">
        <f>IF($A26="","",IFERROR(LOOKUP(2,1/('Timing Gates'!$B$5:$B$500=$A26),'Timing Gates'!$D$5:$D$500),""))</f>
        <v/>
      </c>
      <c r="L26" s="70" t="str">
        <f>IF($A26="","",IFERROR(INDEX('Timing Gates'!$D$5:$D$500,MATCH($A26,'Timing Gates'!$B$5:$B$500,0)),""))</f>
        <v/>
      </c>
      <c r="M26" s="64" t="str">
        <f t="shared" si="1"/>
        <v/>
      </c>
      <c r="N26" s="70" t="str">
        <f>IF($A26="","",IFERROR(_xludf.MINIFS('Timing Gates'!$D$5:$D$500,'Timing Gates'!$B$5:$B$500,$A26),""))</f>
        <v/>
      </c>
      <c r="O26" s="70" t="str">
        <f>IF($A26="","",IFERROR(LOOKUP(2,1/(InBody!$B$5:$B$500=$A26),InBody!$C$5:$C$500),""))</f>
        <v/>
      </c>
      <c r="P26" s="70" t="str">
        <f>IF($A26="","",IFERROR(O26-INDEX(InBody!$C$5:$C$500,MATCH($A26,InBody!$B$5:$B$500,0)),""))</f>
        <v/>
      </c>
      <c r="Q26" s="70" t="str">
        <f>IF($A26="","",IFERROR(LOOKUP(2,1/(InBody!$B$5:$B$500=$A26),InBody!$E$5:$E$500),""))</f>
        <v/>
      </c>
      <c r="R26" s="70" t="str">
        <f>IF($A26="","",IFERROR(Q26-INDEX(InBody!$E$5:$E$500,MATCH($A26,InBody!$B$5:$B$500,0)),""))</f>
        <v/>
      </c>
      <c r="S26" s="64" t="str">
        <f>IF($A26="","",IFERROR(LOOKUP(2,1/(InBody!$B$5:$B$500=$A26),InBody!$F$5:$F$500),""))</f>
        <v/>
      </c>
      <c r="T26" s="70" t="str">
        <f>IF($A26="","",IFERROR(LOOKUP(2,1/(InBody!$B$5:$B$500=$A26),InBody!$D$5:$D$500),""))</f>
        <v/>
      </c>
      <c r="U26" s="70" t="str">
        <f>IF($A26="","",IFERROR(LOOKUP(2,1/(FMS!$B$5:$B$500=$A26),FMS!$K$5:$K$500),""))</f>
        <v/>
      </c>
      <c r="V26" s="70" t="str">
        <f>IF($A26="","",IFERROR(LOOKUP(2,1/(FMS!$B$5:$B$500=$A26),FMS!$J$5:$J$500),""))</f>
        <v/>
      </c>
      <c r="W26" s="70" t="str">
        <f>IF($A26="","",IFERROR(LOOKUP(2,1/(FMS!$B$5:$B$500=$A26),FMS!$L$5:$L$500),""))</f>
        <v/>
      </c>
    </row>
    <row r="27" spans="1:23">
      <c r="A27" s="56" t="str">
        <f>IF(Roster!B27="","",Roster!B27)</f>
        <v/>
      </c>
      <c r="B27" s="56" t="str">
        <f>IF($A27="","",IFERROR(INDEX(Roster!$C$5:$C$500,MATCH($A27,Roster!$B$5:$B$500,0)),""))</f>
        <v/>
      </c>
      <c r="C27" s="56" t="str">
        <f>IF($A27="","",IFERROR(LOOKUP(2,1/('Force Plate'!$B$5:$B$500=$A27),'Force Plate'!$D$5:$D$500),""))</f>
        <v/>
      </c>
      <c r="D27" s="56" t="str">
        <f>IF($A27="","",IFERROR(INDEX('Force Plate'!$D$5:$D$500,MATCH($A27,'Force Plate'!$B$5:$B$500,0)),""))</f>
        <v/>
      </c>
      <c r="E27" s="57" t="str">
        <f t="shared" si="0"/>
        <v/>
      </c>
      <c r="F27" s="56" t="str">
        <f>IF($A27="","",IFERROR(_xludf.MAXIFS('Force Plate'!$D$5:$D$500,'Force Plate'!$B$5:$B$500,$A27),""))</f>
        <v/>
      </c>
      <c r="G27" s="56" t="str">
        <f>IF($A27="","",IFERROR(LOOKUP(2,1/('Force Plate'!$B$5:$B$500=$A27),'Force Plate'!$E$5:$E$500),""))</f>
        <v/>
      </c>
      <c r="H27" s="56" t="str">
        <f>IF($A27="","",IFERROR(LOOKUP(2,1/('Force Plate'!$B$5:$B$500=$A27),'Force Plate'!$F$5:$F$500),""))</f>
        <v/>
      </c>
      <c r="I27" s="57" t="str">
        <f>IF($A27="","",IFERROR(LOOKUP(2,1/('Force Plate'!$B$5:$B$500=$A27),'Force Plate'!$I$5:$I$500),""))</f>
        <v/>
      </c>
      <c r="J27" s="56" t="str">
        <f>IF($A27="","",IFERROR(LOOKUP(2,1/('Timing Gates'!$B$5:$B$500=$A27),'Timing Gates'!$C$5:$C$500),""))</f>
        <v/>
      </c>
      <c r="K27" s="56" t="str">
        <f>IF($A27="","",IFERROR(LOOKUP(2,1/('Timing Gates'!$B$5:$B$500=$A27),'Timing Gates'!$D$5:$D$500),""))</f>
        <v/>
      </c>
      <c r="L27" s="56" t="str">
        <f>IF($A27="","",IFERROR(INDEX('Timing Gates'!$D$5:$D$500,MATCH($A27,'Timing Gates'!$B$5:$B$500,0)),""))</f>
        <v/>
      </c>
      <c r="M27" s="57" t="str">
        <f t="shared" si="1"/>
        <v/>
      </c>
      <c r="N27" s="56" t="str">
        <f>IF($A27="","",IFERROR(_xludf.MINIFS('Timing Gates'!$D$5:$D$500,'Timing Gates'!$B$5:$B$500,$A27),""))</f>
        <v/>
      </c>
      <c r="O27" s="56" t="str">
        <f>IF($A27="","",IFERROR(LOOKUP(2,1/(InBody!$B$5:$B$500=$A27),InBody!$C$5:$C$500),""))</f>
        <v/>
      </c>
      <c r="P27" s="56" t="str">
        <f>IF($A27="","",IFERROR(O27-INDEX(InBody!$C$5:$C$500,MATCH($A27,InBody!$B$5:$B$500,0)),""))</f>
        <v/>
      </c>
      <c r="Q27" s="56" t="str">
        <f>IF($A27="","",IFERROR(LOOKUP(2,1/(InBody!$B$5:$B$500=$A27),InBody!$E$5:$E$500),""))</f>
        <v/>
      </c>
      <c r="R27" s="56" t="str">
        <f>IF($A27="","",IFERROR(Q27-INDEX(InBody!$E$5:$E$500,MATCH($A27,InBody!$B$5:$B$500,0)),""))</f>
        <v/>
      </c>
      <c r="S27" s="57" t="str">
        <f>IF($A27="","",IFERROR(LOOKUP(2,1/(InBody!$B$5:$B$500=$A27),InBody!$F$5:$F$500),""))</f>
        <v/>
      </c>
      <c r="T27" s="56" t="str">
        <f>IF($A27="","",IFERROR(LOOKUP(2,1/(InBody!$B$5:$B$500=$A27),InBody!$D$5:$D$500),""))</f>
        <v/>
      </c>
      <c r="U27" s="56" t="str">
        <f>IF($A27="","",IFERROR(LOOKUP(2,1/(FMS!$B$5:$B$500=$A27),FMS!$K$5:$K$500),""))</f>
        <v/>
      </c>
      <c r="V27" s="56" t="str">
        <f>IF($A27="","",IFERROR(LOOKUP(2,1/(FMS!$B$5:$B$500=$A27),FMS!$J$5:$J$500),""))</f>
        <v/>
      </c>
      <c r="W27" s="56" t="str">
        <f>IF($A27="","",IFERROR(LOOKUP(2,1/(FMS!$B$5:$B$500=$A27),FMS!$L$5:$L$500),""))</f>
        <v/>
      </c>
    </row>
    <row r="28" spans="1:23">
      <c r="A28" s="70" t="str">
        <f>IF(Roster!B28="","",Roster!B28)</f>
        <v/>
      </c>
      <c r="B28" s="70" t="str">
        <f>IF($A28="","",IFERROR(INDEX(Roster!$C$5:$C$500,MATCH($A28,Roster!$B$5:$B$500,0)),""))</f>
        <v/>
      </c>
      <c r="C28" s="70" t="str">
        <f>IF($A28="","",IFERROR(LOOKUP(2,1/('Force Plate'!$B$5:$B$500=$A28),'Force Plate'!$D$5:$D$500),""))</f>
        <v/>
      </c>
      <c r="D28" s="70" t="str">
        <f>IF($A28="","",IFERROR(INDEX('Force Plate'!$D$5:$D$500,MATCH($A28,'Force Plate'!$B$5:$B$500,0)),""))</f>
        <v/>
      </c>
      <c r="E28" s="64" t="str">
        <f t="shared" si="0"/>
        <v/>
      </c>
      <c r="F28" s="70" t="str">
        <f>IF($A28="","",IFERROR(_xludf.MAXIFS('Force Plate'!$D$5:$D$500,'Force Plate'!$B$5:$B$500,$A28),""))</f>
        <v/>
      </c>
      <c r="G28" s="70" t="str">
        <f>IF($A28="","",IFERROR(LOOKUP(2,1/('Force Plate'!$B$5:$B$500=$A28),'Force Plate'!$E$5:$E$500),""))</f>
        <v/>
      </c>
      <c r="H28" s="70" t="str">
        <f>IF($A28="","",IFERROR(LOOKUP(2,1/('Force Plate'!$B$5:$B$500=$A28),'Force Plate'!$F$5:$F$500),""))</f>
        <v/>
      </c>
      <c r="I28" s="64" t="str">
        <f>IF($A28="","",IFERROR(LOOKUP(2,1/('Force Plate'!$B$5:$B$500=$A28),'Force Plate'!$I$5:$I$500),""))</f>
        <v/>
      </c>
      <c r="J28" s="70" t="str">
        <f>IF($A28="","",IFERROR(LOOKUP(2,1/('Timing Gates'!$B$5:$B$500=$A28),'Timing Gates'!$C$5:$C$500),""))</f>
        <v/>
      </c>
      <c r="K28" s="70" t="str">
        <f>IF($A28="","",IFERROR(LOOKUP(2,1/('Timing Gates'!$B$5:$B$500=$A28),'Timing Gates'!$D$5:$D$500),""))</f>
        <v/>
      </c>
      <c r="L28" s="70" t="str">
        <f>IF($A28="","",IFERROR(INDEX('Timing Gates'!$D$5:$D$500,MATCH($A28,'Timing Gates'!$B$5:$B$500,0)),""))</f>
        <v/>
      </c>
      <c r="M28" s="64" t="str">
        <f t="shared" si="1"/>
        <v/>
      </c>
      <c r="N28" s="70" t="str">
        <f>IF($A28="","",IFERROR(_xludf.MINIFS('Timing Gates'!$D$5:$D$500,'Timing Gates'!$B$5:$B$500,$A28),""))</f>
        <v/>
      </c>
      <c r="O28" s="70" t="str">
        <f>IF($A28="","",IFERROR(LOOKUP(2,1/(InBody!$B$5:$B$500=$A28),InBody!$C$5:$C$500),""))</f>
        <v/>
      </c>
      <c r="P28" s="70" t="str">
        <f>IF($A28="","",IFERROR(O28-INDEX(InBody!$C$5:$C$500,MATCH($A28,InBody!$B$5:$B$500,0)),""))</f>
        <v/>
      </c>
      <c r="Q28" s="70" t="str">
        <f>IF($A28="","",IFERROR(LOOKUP(2,1/(InBody!$B$5:$B$500=$A28),InBody!$E$5:$E$500),""))</f>
        <v/>
      </c>
      <c r="R28" s="70" t="str">
        <f>IF($A28="","",IFERROR(Q28-INDEX(InBody!$E$5:$E$500,MATCH($A28,InBody!$B$5:$B$500,0)),""))</f>
        <v/>
      </c>
      <c r="S28" s="64" t="str">
        <f>IF($A28="","",IFERROR(LOOKUP(2,1/(InBody!$B$5:$B$500=$A28),InBody!$F$5:$F$500),""))</f>
        <v/>
      </c>
      <c r="T28" s="70" t="str">
        <f>IF($A28="","",IFERROR(LOOKUP(2,1/(InBody!$B$5:$B$500=$A28),InBody!$D$5:$D$500),""))</f>
        <v/>
      </c>
      <c r="U28" s="70" t="str">
        <f>IF($A28="","",IFERROR(LOOKUP(2,1/(FMS!$B$5:$B$500=$A28),FMS!$K$5:$K$500),""))</f>
        <v/>
      </c>
      <c r="V28" s="70" t="str">
        <f>IF($A28="","",IFERROR(LOOKUP(2,1/(FMS!$B$5:$B$500=$A28),FMS!$J$5:$J$500),""))</f>
        <v/>
      </c>
      <c r="W28" s="70" t="str">
        <f>IF($A28="","",IFERROR(LOOKUP(2,1/(FMS!$B$5:$B$500=$A28),FMS!$L$5:$L$500),""))</f>
        <v/>
      </c>
    </row>
    <row r="29" spans="1:23">
      <c r="A29" s="56" t="str">
        <f>IF(Roster!B29="","",Roster!B29)</f>
        <v/>
      </c>
      <c r="B29" s="56" t="str">
        <f>IF($A29="","",IFERROR(INDEX(Roster!$C$5:$C$500,MATCH($A29,Roster!$B$5:$B$500,0)),""))</f>
        <v/>
      </c>
      <c r="C29" s="56" t="str">
        <f>IF($A29="","",IFERROR(LOOKUP(2,1/('Force Plate'!$B$5:$B$500=$A29),'Force Plate'!$D$5:$D$500),""))</f>
        <v/>
      </c>
      <c r="D29" s="56" t="str">
        <f>IF($A29="","",IFERROR(INDEX('Force Plate'!$D$5:$D$500,MATCH($A29,'Force Plate'!$B$5:$B$500,0)),""))</f>
        <v/>
      </c>
      <c r="E29" s="57" t="str">
        <f t="shared" si="0"/>
        <v/>
      </c>
      <c r="F29" s="56" t="str">
        <f>IF($A29="","",IFERROR(_xludf.MAXIFS('Force Plate'!$D$5:$D$500,'Force Plate'!$B$5:$B$500,$A29),""))</f>
        <v/>
      </c>
      <c r="G29" s="56" t="str">
        <f>IF($A29="","",IFERROR(LOOKUP(2,1/('Force Plate'!$B$5:$B$500=$A29),'Force Plate'!$E$5:$E$500),""))</f>
        <v/>
      </c>
      <c r="H29" s="56" t="str">
        <f>IF($A29="","",IFERROR(LOOKUP(2,1/('Force Plate'!$B$5:$B$500=$A29),'Force Plate'!$F$5:$F$500),""))</f>
        <v/>
      </c>
      <c r="I29" s="57" t="str">
        <f>IF($A29="","",IFERROR(LOOKUP(2,1/('Force Plate'!$B$5:$B$500=$A29),'Force Plate'!$I$5:$I$500),""))</f>
        <v/>
      </c>
      <c r="J29" s="56" t="str">
        <f>IF($A29="","",IFERROR(LOOKUP(2,1/('Timing Gates'!$B$5:$B$500=$A29),'Timing Gates'!$C$5:$C$500),""))</f>
        <v/>
      </c>
      <c r="K29" s="56" t="str">
        <f>IF($A29="","",IFERROR(LOOKUP(2,1/('Timing Gates'!$B$5:$B$500=$A29),'Timing Gates'!$D$5:$D$500),""))</f>
        <v/>
      </c>
      <c r="L29" s="56" t="str">
        <f>IF($A29="","",IFERROR(INDEX('Timing Gates'!$D$5:$D$500,MATCH($A29,'Timing Gates'!$B$5:$B$500,0)),""))</f>
        <v/>
      </c>
      <c r="M29" s="57" t="str">
        <f t="shared" si="1"/>
        <v/>
      </c>
      <c r="N29" s="56" t="str">
        <f>IF($A29="","",IFERROR(_xludf.MINIFS('Timing Gates'!$D$5:$D$500,'Timing Gates'!$B$5:$B$500,$A29),""))</f>
        <v/>
      </c>
      <c r="O29" s="56" t="str">
        <f>IF($A29="","",IFERROR(LOOKUP(2,1/(InBody!$B$5:$B$500=$A29),InBody!$C$5:$C$500),""))</f>
        <v/>
      </c>
      <c r="P29" s="56" t="str">
        <f>IF($A29="","",IFERROR(O29-INDEX(InBody!$C$5:$C$500,MATCH($A29,InBody!$B$5:$B$500,0)),""))</f>
        <v/>
      </c>
      <c r="Q29" s="56" t="str">
        <f>IF($A29="","",IFERROR(LOOKUP(2,1/(InBody!$B$5:$B$500=$A29),InBody!$E$5:$E$500),""))</f>
        <v/>
      </c>
      <c r="R29" s="56" t="str">
        <f>IF($A29="","",IFERROR(Q29-INDEX(InBody!$E$5:$E$500,MATCH($A29,InBody!$B$5:$B$500,0)),""))</f>
        <v/>
      </c>
      <c r="S29" s="57" t="str">
        <f>IF($A29="","",IFERROR(LOOKUP(2,1/(InBody!$B$5:$B$500=$A29),InBody!$F$5:$F$500),""))</f>
        <v/>
      </c>
      <c r="T29" s="56" t="str">
        <f>IF($A29="","",IFERROR(LOOKUP(2,1/(InBody!$B$5:$B$500=$A29),InBody!$D$5:$D$500),""))</f>
        <v/>
      </c>
      <c r="U29" s="56" t="str">
        <f>IF($A29="","",IFERROR(LOOKUP(2,1/(FMS!$B$5:$B$500=$A29),FMS!$K$5:$K$500),""))</f>
        <v/>
      </c>
      <c r="V29" s="56" t="str">
        <f>IF($A29="","",IFERROR(LOOKUP(2,1/(FMS!$B$5:$B$500=$A29),FMS!$J$5:$J$500),""))</f>
        <v/>
      </c>
      <c r="W29" s="56" t="str">
        <f>IF($A29="","",IFERROR(LOOKUP(2,1/(FMS!$B$5:$B$500=$A29),FMS!$L$5:$L$500),""))</f>
        <v/>
      </c>
    </row>
    <row r="30" spans="1:23">
      <c r="A30" s="70" t="str">
        <f>IF(Roster!B30="","",Roster!B30)</f>
        <v/>
      </c>
      <c r="B30" s="70" t="str">
        <f>IF($A30="","",IFERROR(INDEX(Roster!$C$5:$C$500,MATCH($A30,Roster!$B$5:$B$500,0)),""))</f>
        <v/>
      </c>
      <c r="C30" s="70" t="str">
        <f>IF($A30="","",IFERROR(LOOKUP(2,1/('Force Plate'!$B$5:$B$500=$A30),'Force Plate'!$D$5:$D$500),""))</f>
        <v/>
      </c>
      <c r="D30" s="70" t="str">
        <f>IF($A30="","",IFERROR(INDEX('Force Plate'!$D$5:$D$500,MATCH($A30,'Force Plate'!$B$5:$B$500,0)),""))</f>
        <v/>
      </c>
      <c r="E30" s="64" t="str">
        <f t="shared" si="0"/>
        <v/>
      </c>
      <c r="F30" s="70" t="str">
        <f>IF($A30="","",IFERROR(_xludf.MAXIFS('Force Plate'!$D$5:$D$500,'Force Plate'!$B$5:$B$500,$A30),""))</f>
        <v/>
      </c>
      <c r="G30" s="70" t="str">
        <f>IF($A30="","",IFERROR(LOOKUP(2,1/('Force Plate'!$B$5:$B$500=$A30),'Force Plate'!$E$5:$E$500),""))</f>
        <v/>
      </c>
      <c r="H30" s="70" t="str">
        <f>IF($A30="","",IFERROR(LOOKUP(2,1/('Force Plate'!$B$5:$B$500=$A30),'Force Plate'!$F$5:$F$500),""))</f>
        <v/>
      </c>
      <c r="I30" s="64" t="str">
        <f>IF($A30="","",IFERROR(LOOKUP(2,1/('Force Plate'!$B$5:$B$500=$A30),'Force Plate'!$I$5:$I$500),""))</f>
        <v/>
      </c>
      <c r="J30" s="70" t="str">
        <f>IF($A30="","",IFERROR(LOOKUP(2,1/('Timing Gates'!$B$5:$B$500=$A30),'Timing Gates'!$C$5:$C$500),""))</f>
        <v/>
      </c>
      <c r="K30" s="70" t="str">
        <f>IF($A30="","",IFERROR(LOOKUP(2,1/('Timing Gates'!$B$5:$B$500=$A30),'Timing Gates'!$D$5:$D$500),""))</f>
        <v/>
      </c>
      <c r="L30" s="70" t="str">
        <f>IF($A30="","",IFERROR(INDEX('Timing Gates'!$D$5:$D$500,MATCH($A30,'Timing Gates'!$B$5:$B$500,0)),""))</f>
        <v/>
      </c>
      <c r="M30" s="64" t="str">
        <f t="shared" si="1"/>
        <v/>
      </c>
      <c r="N30" s="70" t="str">
        <f>IF($A30="","",IFERROR(_xludf.MINIFS('Timing Gates'!$D$5:$D$500,'Timing Gates'!$B$5:$B$500,$A30),""))</f>
        <v/>
      </c>
      <c r="O30" s="70" t="str">
        <f>IF($A30="","",IFERROR(LOOKUP(2,1/(InBody!$B$5:$B$500=$A30),InBody!$C$5:$C$500),""))</f>
        <v/>
      </c>
      <c r="P30" s="70" t="str">
        <f>IF($A30="","",IFERROR(O30-INDEX(InBody!$C$5:$C$500,MATCH($A30,InBody!$B$5:$B$500,0)),""))</f>
        <v/>
      </c>
      <c r="Q30" s="70" t="str">
        <f>IF($A30="","",IFERROR(LOOKUP(2,1/(InBody!$B$5:$B$500=$A30),InBody!$E$5:$E$500),""))</f>
        <v/>
      </c>
      <c r="R30" s="70" t="str">
        <f>IF($A30="","",IFERROR(Q30-INDEX(InBody!$E$5:$E$500,MATCH($A30,InBody!$B$5:$B$500,0)),""))</f>
        <v/>
      </c>
      <c r="S30" s="64" t="str">
        <f>IF($A30="","",IFERROR(LOOKUP(2,1/(InBody!$B$5:$B$500=$A30),InBody!$F$5:$F$500),""))</f>
        <v/>
      </c>
      <c r="T30" s="70" t="str">
        <f>IF($A30="","",IFERROR(LOOKUP(2,1/(InBody!$B$5:$B$500=$A30),InBody!$D$5:$D$500),""))</f>
        <v/>
      </c>
      <c r="U30" s="70" t="str">
        <f>IF($A30="","",IFERROR(LOOKUP(2,1/(FMS!$B$5:$B$500=$A30),FMS!$K$5:$K$500),""))</f>
        <v/>
      </c>
      <c r="V30" s="70" t="str">
        <f>IF($A30="","",IFERROR(LOOKUP(2,1/(FMS!$B$5:$B$500=$A30),FMS!$J$5:$J$500),""))</f>
        <v/>
      </c>
      <c r="W30" s="70" t="str">
        <f>IF($A30="","",IFERROR(LOOKUP(2,1/(FMS!$B$5:$B$500=$A30),FMS!$L$5:$L$500),""))</f>
        <v/>
      </c>
    </row>
    <row r="31" spans="1:23">
      <c r="A31" s="56" t="str">
        <f>IF(Roster!B31="","",Roster!B31)</f>
        <v/>
      </c>
      <c r="B31" s="56" t="str">
        <f>IF($A31="","",IFERROR(INDEX(Roster!$C$5:$C$500,MATCH($A31,Roster!$B$5:$B$500,0)),""))</f>
        <v/>
      </c>
      <c r="C31" s="56" t="str">
        <f>IF($A31="","",IFERROR(LOOKUP(2,1/('Force Plate'!$B$5:$B$500=$A31),'Force Plate'!$D$5:$D$500),""))</f>
        <v/>
      </c>
      <c r="D31" s="56" t="str">
        <f>IF($A31="","",IFERROR(INDEX('Force Plate'!$D$5:$D$500,MATCH($A31,'Force Plate'!$B$5:$B$500,0)),""))</f>
        <v/>
      </c>
      <c r="E31" s="57" t="str">
        <f t="shared" si="0"/>
        <v/>
      </c>
      <c r="F31" s="56" t="str">
        <f>IF($A31="","",IFERROR(_xludf.MAXIFS('Force Plate'!$D$5:$D$500,'Force Plate'!$B$5:$B$500,$A31),""))</f>
        <v/>
      </c>
      <c r="G31" s="56" t="str">
        <f>IF($A31="","",IFERROR(LOOKUP(2,1/('Force Plate'!$B$5:$B$500=$A31),'Force Plate'!$E$5:$E$500),""))</f>
        <v/>
      </c>
      <c r="H31" s="56" t="str">
        <f>IF($A31="","",IFERROR(LOOKUP(2,1/('Force Plate'!$B$5:$B$500=$A31),'Force Plate'!$F$5:$F$500),""))</f>
        <v/>
      </c>
      <c r="I31" s="57" t="str">
        <f>IF($A31="","",IFERROR(LOOKUP(2,1/('Force Plate'!$B$5:$B$500=$A31),'Force Plate'!$I$5:$I$500),""))</f>
        <v/>
      </c>
      <c r="J31" s="56" t="str">
        <f>IF($A31="","",IFERROR(LOOKUP(2,1/('Timing Gates'!$B$5:$B$500=$A31),'Timing Gates'!$C$5:$C$500),""))</f>
        <v/>
      </c>
      <c r="K31" s="56" t="str">
        <f>IF($A31="","",IFERROR(LOOKUP(2,1/('Timing Gates'!$B$5:$B$500=$A31),'Timing Gates'!$D$5:$D$500),""))</f>
        <v/>
      </c>
      <c r="L31" s="56" t="str">
        <f>IF($A31="","",IFERROR(INDEX('Timing Gates'!$D$5:$D$500,MATCH($A31,'Timing Gates'!$B$5:$B$500,0)),""))</f>
        <v/>
      </c>
      <c r="M31" s="57" t="str">
        <f t="shared" si="1"/>
        <v/>
      </c>
      <c r="N31" s="56" t="str">
        <f>IF($A31="","",IFERROR(_xludf.MINIFS('Timing Gates'!$D$5:$D$500,'Timing Gates'!$B$5:$B$500,$A31),""))</f>
        <v/>
      </c>
      <c r="O31" s="56" t="str">
        <f>IF($A31="","",IFERROR(LOOKUP(2,1/(InBody!$B$5:$B$500=$A31),InBody!$C$5:$C$500),""))</f>
        <v/>
      </c>
      <c r="P31" s="56" t="str">
        <f>IF($A31="","",IFERROR(O31-INDEX(InBody!$C$5:$C$500,MATCH($A31,InBody!$B$5:$B$500,0)),""))</f>
        <v/>
      </c>
      <c r="Q31" s="56" t="str">
        <f>IF($A31="","",IFERROR(LOOKUP(2,1/(InBody!$B$5:$B$500=$A31),InBody!$E$5:$E$500),""))</f>
        <v/>
      </c>
      <c r="R31" s="56" t="str">
        <f>IF($A31="","",IFERROR(Q31-INDEX(InBody!$E$5:$E$500,MATCH($A31,InBody!$B$5:$B$500,0)),""))</f>
        <v/>
      </c>
      <c r="S31" s="57" t="str">
        <f>IF($A31="","",IFERROR(LOOKUP(2,1/(InBody!$B$5:$B$500=$A31),InBody!$F$5:$F$500),""))</f>
        <v/>
      </c>
      <c r="T31" s="56" t="str">
        <f>IF($A31="","",IFERROR(LOOKUP(2,1/(InBody!$B$5:$B$500=$A31),InBody!$D$5:$D$500),""))</f>
        <v/>
      </c>
      <c r="U31" s="56" t="str">
        <f>IF($A31="","",IFERROR(LOOKUP(2,1/(FMS!$B$5:$B$500=$A31),FMS!$K$5:$K$500),""))</f>
        <v/>
      </c>
      <c r="V31" s="56" t="str">
        <f>IF($A31="","",IFERROR(LOOKUP(2,1/(FMS!$B$5:$B$500=$A31),FMS!$J$5:$J$500),""))</f>
        <v/>
      </c>
      <c r="W31" s="56" t="str">
        <f>IF($A31="","",IFERROR(LOOKUP(2,1/(FMS!$B$5:$B$500=$A31),FMS!$L$5:$L$500),""))</f>
        <v/>
      </c>
    </row>
    <row r="32" spans="1:23">
      <c r="A32" s="70" t="str">
        <f>IF(Roster!B32="","",Roster!B32)</f>
        <v/>
      </c>
      <c r="B32" s="70" t="str">
        <f>IF($A32="","",IFERROR(INDEX(Roster!$C$5:$C$500,MATCH($A32,Roster!$B$5:$B$500,0)),""))</f>
        <v/>
      </c>
      <c r="C32" s="70" t="str">
        <f>IF($A32="","",IFERROR(LOOKUP(2,1/('Force Plate'!$B$5:$B$500=$A32),'Force Plate'!$D$5:$D$500),""))</f>
        <v/>
      </c>
      <c r="D32" s="70" t="str">
        <f>IF($A32="","",IFERROR(INDEX('Force Plate'!$D$5:$D$500,MATCH($A32,'Force Plate'!$B$5:$B$500,0)),""))</f>
        <v/>
      </c>
      <c r="E32" s="64" t="str">
        <f t="shared" si="0"/>
        <v/>
      </c>
      <c r="F32" s="70" t="str">
        <f>IF($A32="","",IFERROR(_xludf.MAXIFS('Force Plate'!$D$5:$D$500,'Force Plate'!$B$5:$B$500,$A32),""))</f>
        <v/>
      </c>
      <c r="G32" s="70" t="str">
        <f>IF($A32="","",IFERROR(LOOKUP(2,1/('Force Plate'!$B$5:$B$500=$A32),'Force Plate'!$E$5:$E$500),""))</f>
        <v/>
      </c>
      <c r="H32" s="70" t="str">
        <f>IF($A32="","",IFERROR(LOOKUP(2,1/('Force Plate'!$B$5:$B$500=$A32),'Force Plate'!$F$5:$F$500),""))</f>
        <v/>
      </c>
      <c r="I32" s="64" t="str">
        <f>IF($A32="","",IFERROR(LOOKUP(2,1/('Force Plate'!$B$5:$B$500=$A32),'Force Plate'!$I$5:$I$500),""))</f>
        <v/>
      </c>
      <c r="J32" s="70" t="str">
        <f>IF($A32="","",IFERROR(LOOKUP(2,1/('Timing Gates'!$B$5:$B$500=$A32),'Timing Gates'!$C$5:$C$500),""))</f>
        <v/>
      </c>
      <c r="K32" s="70" t="str">
        <f>IF($A32="","",IFERROR(LOOKUP(2,1/('Timing Gates'!$B$5:$B$500=$A32),'Timing Gates'!$D$5:$D$500),""))</f>
        <v/>
      </c>
      <c r="L32" s="70" t="str">
        <f>IF($A32="","",IFERROR(INDEX('Timing Gates'!$D$5:$D$500,MATCH($A32,'Timing Gates'!$B$5:$B$500,0)),""))</f>
        <v/>
      </c>
      <c r="M32" s="64" t="str">
        <f t="shared" si="1"/>
        <v/>
      </c>
      <c r="N32" s="70" t="str">
        <f>IF($A32="","",IFERROR(_xludf.MINIFS('Timing Gates'!$D$5:$D$500,'Timing Gates'!$B$5:$B$500,$A32),""))</f>
        <v/>
      </c>
      <c r="O32" s="70" t="str">
        <f>IF($A32="","",IFERROR(LOOKUP(2,1/(InBody!$B$5:$B$500=$A32),InBody!$C$5:$C$500),""))</f>
        <v/>
      </c>
      <c r="P32" s="70" t="str">
        <f>IF($A32="","",IFERROR(O32-INDEX(InBody!$C$5:$C$500,MATCH($A32,InBody!$B$5:$B$500,0)),""))</f>
        <v/>
      </c>
      <c r="Q32" s="70" t="str">
        <f>IF($A32="","",IFERROR(LOOKUP(2,1/(InBody!$B$5:$B$500=$A32),InBody!$E$5:$E$500),""))</f>
        <v/>
      </c>
      <c r="R32" s="70" t="str">
        <f>IF($A32="","",IFERROR(Q32-INDEX(InBody!$E$5:$E$500,MATCH($A32,InBody!$B$5:$B$500,0)),""))</f>
        <v/>
      </c>
      <c r="S32" s="64" t="str">
        <f>IF($A32="","",IFERROR(LOOKUP(2,1/(InBody!$B$5:$B$500=$A32),InBody!$F$5:$F$500),""))</f>
        <v/>
      </c>
      <c r="T32" s="70" t="str">
        <f>IF($A32="","",IFERROR(LOOKUP(2,1/(InBody!$B$5:$B$500=$A32),InBody!$D$5:$D$500),""))</f>
        <v/>
      </c>
      <c r="U32" s="70" t="str">
        <f>IF($A32="","",IFERROR(LOOKUP(2,1/(FMS!$B$5:$B$500=$A32),FMS!$K$5:$K$500),""))</f>
        <v/>
      </c>
      <c r="V32" s="70" t="str">
        <f>IF($A32="","",IFERROR(LOOKUP(2,1/(FMS!$B$5:$B$500=$A32),FMS!$J$5:$J$500),""))</f>
        <v/>
      </c>
      <c r="W32" s="70" t="str">
        <f>IF($A32="","",IFERROR(LOOKUP(2,1/(FMS!$B$5:$B$500=$A32),FMS!$L$5:$L$500),""))</f>
        <v/>
      </c>
    </row>
    <row r="33" spans="1:23">
      <c r="A33" s="56" t="str">
        <f>IF(Roster!B33="","",Roster!B33)</f>
        <v/>
      </c>
      <c r="B33" s="56" t="str">
        <f>IF($A33="","",IFERROR(INDEX(Roster!$C$5:$C$500,MATCH($A33,Roster!$B$5:$B$500,0)),""))</f>
        <v/>
      </c>
      <c r="C33" s="56" t="str">
        <f>IF($A33="","",IFERROR(LOOKUP(2,1/('Force Plate'!$B$5:$B$500=$A33),'Force Plate'!$D$5:$D$500),""))</f>
        <v/>
      </c>
      <c r="D33" s="56" t="str">
        <f>IF($A33="","",IFERROR(INDEX('Force Plate'!$D$5:$D$500,MATCH($A33,'Force Plate'!$B$5:$B$500,0)),""))</f>
        <v/>
      </c>
      <c r="E33" s="57" t="str">
        <f t="shared" si="0"/>
        <v/>
      </c>
      <c r="F33" s="56" t="str">
        <f>IF($A33="","",IFERROR(_xludf.MAXIFS('Force Plate'!$D$5:$D$500,'Force Plate'!$B$5:$B$500,$A33),""))</f>
        <v/>
      </c>
      <c r="G33" s="56" t="str">
        <f>IF($A33="","",IFERROR(LOOKUP(2,1/('Force Plate'!$B$5:$B$500=$A33),'Force Plate'!$E$5:$E$500),""))</f>
        <v/>
      </c>
      <c r="H33" s="56" t="str">
        <f>IF($A33="","",IFERROR(LOOKUP(2,1/('Force Plate'!$B$5:$B$500=$A33),'Force Plate'!$F$5:$F$500),""))</f>
        <v/>
      </c>
      <c r="I33" s="57" t="str">
        <f>IF($A33="","",IFERROR(LOOKUP(2,1/('Force Plate'!$B$5:$B$500=$A33),'Force Plate'!$I$5:$I$500),""))</f>
        <v/>
      </c>
      <c r="J33" s="56" t="str">
        <f>IF($A33="","",IFERROR(LOOKUP(2,1/('Timing Gates'!$B$5:$B$500=$A33),'Timing Gates'!$C$5:$C$500),""))</f>
        <v/>
      </c>
      <c r="K33" s="56" t="str">
        <f>IF($A33="","",IFERROR(LOOKUP(2,1/('Timing Gates'!$B$5:$B$500=$A33),'Timing Gates'!$D$5:$D$500),""))</f>
        <v/>
      </c>
      <c r="L33" s="56" t="str">
        <f>IF($A33="","",IFERROR(INDEX('Timing Gates'!$D$5:$D$500,MATCH($A33,'Timing Gates'!$B$5:$B$500,0)),""))</f>
        <v/>
      </c>
      <c r="M33" s="57" t="str">
        <f t="shared" si="1"/>
        <v/>
      </c>
      <c r="N33" s="56" t="str">
        <f>IF($A33="","",IFERROR(_xludf.MINIFS('Timing Gates'!$D$5:$D$500,'Timing Gates'!$B$5:$B$500,$A33),""))</f>
        <v/>
      </c>
      <c r="O33" s="56" t="str">
        <f>IF($A33="","",IFERROR(LOOKUP(2,1/(InBody!$B$5:$B$500=$A33),InBody!$C$5:$C$500),""))</f>
        <v/>
      </c>
      <c r="P33" s="56" t="str">
        <f>IF($A33="","",IFERROR(O33-INDEX(InBody!$C$5:$C$500,MATCH($A33,InBody!$B$5:$B$500,0)),""))</f>
        <v/>
      </c>
      <c r="Q33" s="56" t="str">
        <f>IF($A33="","",IFERROR(LOOKUP(2,1/(InBody!$B$5:$B$500=$A33),InBody!$E$5:$E$500),""))</f>
        <v/>
      </c>
      <c r="R33" s="56" t="str">
        <f>IF($A33="","",IFERROR(Q33-INDEX(InBody!$E$5:$E$500,MATCH($A33,InBody!$B$5:$B$500,0)),""))</f>
        <v/>
      </c>
      <c r="S33" s="57" t="str">
        <f>IF($A33="","",IFERROR(LOOKUP(2,1/(InBody!$B$5:$B$500=$A33),InBody!$F$5:$F$500),""))</f>
        <v/>
      </c>
      <c r="T33" s="56" t="str">
        <f>IF($A33="","",IFERROR(LOOKUP(2,1/(InBody!$B$5:$B$500=$A33),InBody!$D$5:$D$500),""))</f>
        <v/>
      </c>
      <c r="U33" s="56" t="str">
        <f>IF($A33="","",IFERROR(LOOKUP(2,1/(FMS!$B$5:$B$500=$A33),FMS!$K$5:$K$500),""))</f>
        <v/>
      </c>
      <c r="V33" s="56" t="str">
        <f>IF($A33="","",IFERROR(LOOKUP(2,1/(FMS!$B$5:$B$500=$A33),FMS!$J$5:$J$500),""))</f>
        <v/>
      </c>
      <c r="W33" s="56" t="str">
        <f>IF($A33="","",IFERROR(LOOKUP(2,1/(FMS!$B$5:$B$500=$A33),FMS!$L$5:$L$500),""))</f>
        <v/>
      </c>
    </row>
    <row r="34" spans="1:23">
      <c r="A34" s="70" t="str">
        <f>IF(Roster!B34="","",Roster!B34)</f>
        <v/>
      </c>
      <c r="B34" s="70" t="str">
        <f>IF($A34="","",IFERROR(INDEX(Roster!$C$5:$C$500,MATCH($A34,Roster!$B$5:$B$500,0)),""))</f>
        <v/>
      </c>
      <c r="C34" s="70" t="str">
        <f>IF($A34="","",IFERROR(LOOKUP(2,1/('Force Plate'!$B$5:$B$500=$A34),'Force Plate'!$D$5:$D$500),""))</f>
        <v/>
      </c>
      <c r="D34" s="70" t="str">
        <f>IF($A34="","",IFERROR(INDEX('Force Plate'!$D$5:$D$500,MATCH($A34,'Force Plate'!$B$5:$B$500,0)),""))</f>
        <v/>
      </c>
      <c r="E34" s="64" t="str">
        <f t="shared" si="0"/>
        <v/>
      </c>
      <c r="F34" s="70" t="str">
        <f>IF($A34="","",IFERROR(_xludf.MAXIFS('Force Plate'!$D$5:$D$500,'Force Plate'!$B$5:$B$500,$A34),""))</f>
        <v/>
      </c>
      <c r="G34" s="70" t="str">
        <f>IF($A34="","",IFERROR(LOOKUP(2,1/('Force Plate'!$B$5:$B$500=$A34),'Force Plate'!$E$5:$E$500),""))</f>
        <v/>
      </c>
      <c r="H34" s="70" t="str">
        <f>IF($A34="","",IFERROR(LOOKUP(2,1/('Force Plate'!$B$5:$B$500=$A34),'Force Plate'!$F$5:$F$500),""))</f>
        <v/>
      </c>
      <c r="I34" s="64" t="str">
        <f>IF($A34="","",IFERROR(LOOKUP(2,1/('Force Plate'!$B$5:$B$500=$A34),'Force Plate'!$I$5:$I$500),""))</f>
        <v/>
      </c>
      <c r="J34" s="70" t="str">
        <f>IF($A34="","",IFERROR(LOOKUP(2,1/('Timing Gates'!$B$5:$B$500=$A34),'Timing Gates'!$C$5:$C$500),""))</f>
        <v/>
      </c>
      <c r="K34" s="70" t="str">
        <f>IF($A34="","",IFERROR(LOOKUP(2,1/('Timing Gates'!$B$5:$B$500=$A34),'Timing Gates'!$D$5:$D$500),""))</f>
        <v/>
      </c>
      <c r="L34" s="70" t="str">
        <f>IF($A34="","",IFERROR(INDEX('Timing Gates'!$D$5:$D$500,MATCH($A34,'Timing Gates'!$B$5:$B$500,0)),""))</f>
        <v/>
      </c>
      <c r="M34" s="64" t="str">
        <f t="shared" si="1"/>
        <v/>
      </c>
      <c r="N34" s="70" t="str">
        <f>IF($A34="","",IFERROR(_xludf.MINIFS('Timing Gates'!$D$5:$D$500,'Timing Gates'!$B$5:$B$500,$A34),""))</f>
        <v/>
      </c>
      <c r="O34" s="70" t="str">
        <f>IF($A34="","",IFERROR(LOOKUP(2,1/(InBody!$B$5:$B$500=$A34),InBody!$C$5:$C$500),""))</f>
        <v/>
      </c>
      <c r="P34" s="70" t="str">
        <f>IF($A34="","",IFERROR(O34-INDEX(InBody!$C$5:$C$500,MATCH($A34,InBody!$B$5:$B$500,0)),""))</f>
        <v/>
      </c>
      <c r="Q34" s="70" t="str">
        <f>IF($A34="","",IFERROR(LOOKUP(2,1/(InBody!$B$5:$B$500=$A34),InBody!$E$5:$E$500),""))</f>
        <v/>
      </c>
      <c r="R34" s="70" t="str">
        <f>IF($A34="","",IFERROR(Q34-INDEX(InBody!$E$5:$E$500,MATCH($A34,InBody!$B$5:$B$500,0)),""))</f>
        <v/>
      </c>
      <c r="S34" s="64" t="str">
        <f>IF($A34="","",IFERROR(LOOKUP(2,1/(InBody!$B$5:$B$500=$A34),InBody!$F$5:$F$500),""))</f>
        <v/>
      </c>
      <c r="T34" s="70" t="str">
        <f>IF($A34="","",IFERROR(LOOKUP(2,1/(InBody!$B$5:$B$500=$A34),InBody!$D$5:$D$500),""))</f>
        <v/>
      </c>
      <c r="U34" s="70" t="str">
        <f>IF($A34="","",IFERROR(LOOKUP(2,1/(FMS!$B$5:$B$500=$A34),FMS!$K$5:$K$500),""))</f>
        <v/>
      </c>
      <c r="V34" s="70" t="str">
        <f>IF($A34="","",IFERROR(LOOKUP(2,1/(FMS!$B$5:$B$500=$A34),FMS!$J$5:$J$500),""))</f>
        <v/>
      </c>
      <c r="W34" s="70" t="str">
        <f>IF($A34="","",IFERROR(LOOKUP(2,1/(FMS!$B$5:$B$500=$A34),FMS!$L$5:$L$500),""))</f>
        <v/>
      </c>
    </row>
  </sheetData>
  <mergeCells count="2">
    <mergeCell ref="A1:W1"/>
    <mergeCell ref="A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25"/>
  <sheetViews>
    <sheetView showGridLines="0" workbookViewId="0"/>
  </sheetViews>
  <sheetFormatPr baseColWidth="10" defaultColWidth="8.83203125" defaultRowHeight="14"/>
  <cols>
    <col min="1" max="9" width="12" customWidth="1"/>
    <col min="11" max="17" width="12" customWidth="1"/>
    <col min="19" max="25" width="12" customWidth="1"/>
    <col min="27" max="28" width="12" customWidth="1"/>
  </cols>
  <sheetData>
    <row r="1" spans="1:34" ht="42.75" customHeight="1">
      <c r="A1" s="120" t="s">
        <v>241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95"/>
    </row>
    <row r="2" spans="1:34" ht="32" customHeight="1">
      <c r="A2" s="47" t="s">
        <v>242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8"/>
    </row>
    <row r="3" spans="1:34" ht="15">
      <c r="B3" s="96" t="s">
        <v>243</v>
      </c>
      <c r="C3" s="50" t="str">
        <f>'Athlete Profile'!$B$4</f>
        <v>Player 05</v>
      </c>
    </row>
    <row r="5" spans="1:34" ht="32">
      <c r="A5" s="52" t="s">
        <v>62</v>
      </c>
      <c r="B5" s="53" t="s">
        <v>244</v>
      </c>
      <c r="C5" s="53" t="s">
        <v>64</v>
      </c>
      <c r="D5" s="53" t="s">
        <v>56</v>
      </c>
      <c r="E5" s="53" t="s">
        <v>149</v>
      </c>
      <c r="F5" s="53" t="s">
        <v>150</v>
      </c>
      <c r="G5" s="53" t="s">
        <v>57</v>
      </c>
      <c r="H5" s="53" t="s">
        <v>20</v>
      </c>
      <c r="I5" s="55" t="s">
        <v>22</v>
      </c>
      <c r="K5" s="52" t="s">
        <v>62</v>
      </c>
      <c r="L5" s="53" t="s">
        <v>66</v>
      </c>
      <c r="M5" s="53" t="s">
        <v>67</v>
      </c>
      <c r="N5" s="53" t="s">
        <v>68</v>
      </c>
      <c r="O5" s="53" t="s">
        <v>69</v>
      </c>
      <c r="P5" s="53" t="s">
        <v>245</v>
      </c>
      <c r="Q5" s="55" t="s">
        <v>30</v>
      </c>
      <c r="S5" s="52" t="s">
        <v>62</v>
      </c>
      <c r="T5" s="53" t="s">
        <v>71</v>
      </c>
      <c r="U5" s="53" t="s">
        <v>72</v>
      </c>
      <c r="V5" s="53" t="s">
        <v>73</v>
      </c>
      <c r="W5" s="53" t="s">
        <v>35</v>
      </c>
      <c r="X5" s="53" t="s">
        <v>246</v>
      </c>
      <c r="Y5" s="55" t="s">
        <v>247</v>
      </c>
      <c r="AA5" s="52" t="s">
        <v>248</v>
      </c>
      <c r="AB5" s="55" t="s">
        <v>75</v>
      </c>
      <c r="AC5" s="32"/>
      <c r="AD5" s="32"/>
      <c r="AE5" s="32"/>
      <c r="AF5" s="32"/>
      <c r="AG5" s="32"/>
      <c r="AH5" s="32"/>
    </row>
    <row r="6" spans="1:34">
      <c r="A6" s="71">
        <f>IF(ROWS($A$6:A6)&gt;COUNTIF('Force Plate'!$B$5:$B$500,$C$3),"",INDEX('Force Plate'!$A$5:$A$500,MATCH($C$3,'Force Plate'!$B$5:$B$500,0)+ROWS($A$6:A6)-1))</f>
        <v>46037</v>
      </c>
      <c r="B6" s="72">
        <f>IF($A6="","",INDEX('Force Plate'!$D$5:$D$500,MATCH($C$3,'Force Plate'!$B$5:$B$500,0)+ROWS($A$6:A6)-1))</f>
        <v>22.6</v>
      </c>
      <c r="C6" s="72">
        <f>IF($A6="","",INDEX('Force Plate'!$E$5:$E$500,MATCH($C$3,'Force Plate'!$B$5:$B$500,0)+ROWS($A$6:A6)-1))</f>
        <v>51.8</v>
      </c>
      <c r="D6" s="72">
        <f>IF($A6="","",INDEX('Force Plate'!$F$5:$F$500,MATCH($C$3,'Force Plate'!$B$5:$B$500,0)+ROWS($A$6:A6)-1))</f>
        <v>0.39</v>
      </c>
      <c r="E6" s="72">
        <f>IF($A6="","",INDEX('Force Plate'!$G$5:$G$500,MATCH($C$3,'Force Plate'!$B$5:$B$500,0)+ROWS($A$6:A6)-1))</f>
        <v>183.2</v>
      </c>
      <c r="F6" s="72">
        <f>IF($A6="","",INDEX('Force Plate'!$H$5:$H$500,MATCH($C$3,'Force Plate'!$B$5:$B$500,0)+ROWS($A$6:A6)-1))</f>
        <v>267.7</v>
      </c>
      <c r="G6" s="73">
        <f>IF($A6="","",INDEX('Force Plate'!$I$5:$I$500,MATCH($C$3,'Force Plate'!$B$5:$B$500,0)+ROWS($A$6:A6)-1))</f>
        <v>4.2000000000000003E-2</v>
      </c>
      <c r="H6" s="72">
        <f>IF($A6="","",INDEX(Calc_Latest!$D$5:$D$34,MATCH($C$3,Calc_Latest!$A$5:$A$34,0)))</f>
        <v>22.6</v>
      </c>
      <c r="I6" s="72">
        <f>IF($A6="","",INDEX(Calc_Latest!$F$5:$F$34,MATCH($C$3,Calc_Latest!$A$5:$A$34,0)))</f>
        <v>29.8</v>
      </c>
      <c r="K6" s="71">
        <f>IF(ROWS($K$6:K6)&gt;COUNTIF('Timing Gates'!$B$5:$B$500,$C$3),"",INDEX('Timing Gates'!$A$5:$A$500,MATCH($C$3,'Timing Gates'!$B$5:$B$500,0)+ROWS($K$6:K6)-1))</f>
        <v>46037</v>
      </c>
      <c r="L6" s="72">
        <f>IF($K6="","",INDEX('Timing Gates'!$C$5:$C$500,MATCH($C$3,'Timing Gates'!$B$5:$B$500,0)+ROWS($K$6:K6)-1))</f>
        <v>1.06</v>
      </c>
      <c r="M6" s="72">
        <f>IF($K6="","",INDEX('Timing Gates'!$D$5:$D$500,MATCH($C$3,'Timing Gates'!$B$5:$B$500,0)+ROWS($K$6:K6)-1))</f>
        <v>1.83</v>
      </c>
      <c r="N6" s="72">
        <f>IF($K6="","",INDEX('Timing Gates'!$E$5:$E$500,MATCH($C$3,'Timing Gates'!$B$5:$B$500,0)+ROWS($K$6:K6)-1))</f>
        <v>3.12</v>
      </c>
      <c r="O6" s="72">
        <f>IF($K6="","",INDEX('Timing Gates'!$F$5:$F$500,MATCH($C$3,'Timing Gates'!$B$5:$B$500,0)+ROWS($K$6:K6)-1))</f>
        <v>1.0900000000000001</v>
      </c>
      <c r="P6" s="72">
        <f>IF($K6="","",INDEX('Timing Gates'!$G$5:$G$500,MATCH($C$3,'Timing Gates'!$B$5:$B$500,0)+ROWS($K$6:K6)-1))</f>
        <v>4.63</v>
      </c>
      <c r="Q6" s="72">
        <f>IF($K6="","",INDEX(Calc_Latest!$N$5:$N$34,MATCH($C$3,Calc_Latest!$A$5:$A$34,0)))</f>
        <v>1.62</v>
      </c>
      <c r="S6" s="71">
        <f>IF(ROWS($S$6:S6)&gt;COUNTIF(InBody!$B$5:$B$500,$C$3),"",INDEX(InBody!$A$5:$A$500,MATCH($C$3,InBody!$B$5:$B$500,0)+ROWS($S$6:S6)-1))</f>
        <v>46037</v>
      </c>
      <c r="T6" s="72">
        <f>IF($S6="","",INDEX(InBody!$C$5:$C$500,MATCH($C$3,InBody!$B$5:$B$500,0)+ROWS($S$6:S6)-1))</f>
        <v>228.3</v>
      </c>
      <c r="U6" s="72">
        <f>IF($S6="","",INDEX(InBody!$D$5:$D$500,MATCH($C$3,InBody!$B$5:$B$500,0)+ROWS($S$6:S6)-1))</f>
        <v>113.9</v>
      </c>
      <c r="V6" s="72">
        <f>IF($S6="","",INDEX(InBody!$E$5:$E$500,MATCH($C$3,InBody!$B$5:$B$500,0)+ROWS($S$6:S6)-1))</f>
        <v>187.6</v>
      </c>
      <c r="W6" s="73">
        <f>IF($S6="","",INDEX(InBody!$F$5:$F$500,MATCH($C$3,InBody!$B$5:$B$500,0)+ROWS($S$6:S6)-1))</f>
        <v>0.14699999999999999</v>
      </c>
      <c r="X6" s="72">
        <f>IF($S6="","",INDEX(InBody!$G$5:$G$500,MATCH($C$3,InBody!$B$5:$B$500,0)+ROWS($S$6:S6)-1))</f>
        <v>54.6</v>
      </c>
      <c r="Y6" s="72">
        <f>IF($S6="","",INDEX(Calc_Latest!$O$5:$O$34,MATCH($C$3,Calc_Latest!$A$5:$A$34,0))-INDEX(Calc_Latest!$P$5:$P$34,MATCH($C$3,Calc_Latest!$A$5:$A$34,0)))</f>
        <v>228.3</v>
      </c>
      <c r="AA6" s="72" t="s">
        <v>76</v>
      </c>
      <c r="AB6" s="72">
        <f>IFERROR(LOOKUP(2,1/(FMS!$B$5:$B$500=$C$3),FMS!$C$5:$C$500),"")</f>
        <v>1</v>
      </c>
    </row>
    <row r="7" spans="1:34">
      <c r="A7" s="74">
        <f>IF(ROWS($A$6:A7)&gt;COUNTIF('Force Plate'!$B$5:$B$500,$C$3),"",INDEX('Force Plate'!$A$5:$A$500,MATCH($C$3,'Force Plate'!$B$5:$B$500,0)+ROWS($A$6:A7)-1))</f>
        <v>46067</v>
      </c>
      <c r="B7" s="75">
        <f>IF($A7="","",INDEX('Force Plate'!$D$5:$D$500,MATCH($C$3,'Force Plate'!$B$5:$B$500,0)+ROWS($A$6:A7)-1))</f>
        <v>27.4</v>
      </c>
      <c r="C7" s="75">
        <f>IF($A7="","",INDEX('Force Plate'!$E$5:$E$500,MATCH($C$3,'Force Plate'!$B$5:$B$500,0)+ROWS($A$6:A7)-1))</f>
        <v>54.7</v>
      </c>
      <c r="D7" s="75">
        <f>IF($A7="","",INDEX('Force Plate'!$F$5:$F$500,MATCH($C$3,'Force Plate'!$B$5:$B$500,0)+ROWS($A$6:A7)-1))</f>
        <v>0.38</v>
      </c>
      <c r="E7" s="75">
        <f>IF($A7="","",INDEX('Force Plate'!$G$5:$G$500,MATCH($C$3,'Force Plate'!$B$5:$B$500,0)+ROWS($A$6:A7)-1))</f>
        <v>216.2</v>
      </c>
      <c r="F7" s="75">
        <f>IF($A7="","",INDEX('Force Plate'!$H$5:$H$500,MATCH($C$3,'Force Plate'!$B$5:$B$500,0)+ROWS($A$6:A7)-1))</f>
        <v>284.60000000000002</v>
      </c>
      <c r="G7" s="76">
        <f>IF($A7="","",INDEX('Force Plate'!$I$5:$I$500,MATCH($C$3,'Force Plate'!$B$5:$B$500,0)+ROWS($A$6:A7)-1))</f>
        <v>8.8999999999999996E-2</v>
      </c>
      <c r="H7" s="75">
        <f>IF($A7="","",INDEX(Calc_Latest!$D$5:$D$34,MATCH($C$3,Calc_Latest!$A$5:$A$34,0)))</f>
        <v>22.6</v>
      </c>
      <c r="I7" s="75">
        <f>IF($A7="","",INDEX(Calc_Latest!$F$5:$F$34,MATCH($C$3,Calc_Latest!$A$5:$A$34,0)))</f>
        <v>29.8</v>
      </c>
      <c r="K7" s="74">
        <f>IF(ROWS($K$6:K7)&gt;COUNTIF('Timing Gates'!$B$5:$B$500,$C$3),"",INDEX('Timing Gates'!$A$5:$A$500,MATCH($C$3,'Timing Gates'!$B$5:$B$500,0)+ROWS($K$6:K7)-1))</f>
        <v>46067</v>
      </c>
      <c r="L7" s="75">
        <f>IF($K7="","",INDEX('Timing Gates'!$C$5:$C$500,MATCH($C$3,'Timing Gates'!$B$5:$B$500,0)+ROWS($K$6:K7)-1))</f>
        <v>0.96</v>
      </c>
      <c r="M7" s="75">
        <f>IF($K7="","",INDEX('Timing Gates'!$D$5:$D$500,MATCH($C$3,'Timing Gates'!$B$5:$B$500,0)+ROWS($K$6:K7)-1))</f>
        <v>1.65</v>
      </c>
      <c r="N7" s="75">
        <f>IF($K7="","",INDEX('Timing Gates'!$E$5:$E$500,MATCH($C$3,'Timing Gates'!$B$5:$B$500,0)+ROWS($K$6:K7)-1))</f>
        <v>3.23</v>
      </c>
      <c r="O7" s="75">
        <f>IF($K7="","",INDEX('Timing Gates'!$F$5:$F$500,MATCH($C$3,'Timing Gates'!$B$5:$B$500,0)+ROWS($K$6:K7)-1))</f>
        <v>1.0900000000000001</v>
      </c>
      <c r="P7" s="75">
        <f>IF($K7="","",INDEX('Timing Gates'!$G$5:$G$500,MATCH($C$3,'Timing Gates'!$B$5:$B$500,0)+ROWS($K$6:K7)-1))</f>
        <v>4.63</v>
      </c>
      <c r="Q7" s="75">
        <f>IF($K7="","",INDEX(Calc_Latest!$N$5:$N$34,MATCH($C$3,Calc_Latest!$A$5:$A$34,0)))</f>
        <v>1.62</v>
      </c>
      <c r="S7" s="74">
        <f>IF(ROWS($S$6:S7)&gt;COUNTIF(InBody!$B$5:$B$500,$C$3),"",INDEX(InBody!$A$5:$A$500,MATCH($C$3,InBody!$B$5:$B$500,0)+ROWS($S$6:S7)-1))</f>
        <v>46067</v>
      </c>
      <c r="T7" s="75">
        <f>IF($S7="","",INDEX(InBody!$C$5:$C$500,MATCH($C$3,InBody!$B$5:$B$500,0)+ROWS($S$6:S7)-1))</f>
        <v>226.6</v>
      </c>
      <c r="U7" s="75">
        <f>IF($S7="","",INDEX(InBody!$D$5:$D$500,MATCH($C$3,InBody!$B$5:$B$500,0)+ROWS($S$6:S7)-1))</f>
        <v>111.3</v>
      </c>
      <c r="V7" s="75">
        <f>IF($S7="","",INDEX(InBody!$E$5:$E$500,MATCH($C$3,InBody!$B$5:$B$500,0)+ROWS($S$6:S7)-1))</f>
        <v>184.3</v>
      </c>
      <c r="W7" s="76">
        <f>IF($S7="","",INDEX(InBody!$F$5:$F$500,MATCH($C$3,InBody!$B$5:$B$500,0)+ROWS($S$6:S7)-1))</f>
        <v>0.112</v>
      </c>
      <c r="X7" s="75">
        <f>IF($S7="","",INDEX(InBody!$G$5:$G$500,MATCH($C$3,InBody!$B$5:$B$500,0)+ROWS($S$6:S7)-1))</f>
        <v>45.2</v>
      </c>
      <c r="Y7" s="75">
        <f>IF($S7="","",INDEX(Calc_Latest!$O$5:$O$34,MATCH($C$3,Calc_Latest!$A$5:$A$34,0))-INDEX(Calc_Latest!$P$5:$P$34,MATCH($C$3,Calc_Latest!$A$5:$A$34,0)))</f>
        <v>228.3</v>
      </c>
      <c r="AA7" s="75" t="s">
        <v>77</v>
      </c>
      <c r="AB7" s="75">
        <f>IFERROR(LOOKUP(2,1/(FMS!$B$5:$B$500=$C$3),FMS!$D$5:$D$500),"")</f>
        <v>2</v>
      </c>
    </row>
    <row r="8" spans="1:34">
      <c r="A8" s="71">
        <f>IF(ROWS($A$6:A8)&gt;COUNTIF('Force Plate'!$B$5:$B$500,$C$3),"",INDEX('Force Plate'!$A$5:$A$500,MATCH($C$3,'Force Plate'!$B$5:$B$500,0)+ROWS($A$6:A8)-1))</f>
        <v>46097</v>
      </c>
      <c r="B8" s="72">
        <f>IF($A8="","",INDEX('Force Plate'!$D$5:$D$500,MATCH($C$3,'Force Plate'!$B$5:$B$500,0)+ROWS($A$6:A8)-1))</f>
        <v>22.3</v>
      </c>
      <c r="C8" s="72">
        <f>IF($A8="","",INDEX('Force Plate'!$E$5:$E$500,MATCH($C$3,'Force Plate'!$B$5:$B$500,0)+ROWS($A$6:A8)-1))</f>
        <v>50.8</v>
      </c>
      <c r="D8" s="72">
        <f>IF($A8="","",INDEX('Force Plate'!$F$5:$F$500,MATCH($C$3,'Force Plate'!$B$5:$B$500,0)+ROWS($A$6:A8)-1))</f>
        <v>0.38</v>
      </c>
      <c r="E8" s="72">
        <f>IF($A8="","",INDEX('Force Plate'!$G$5:$G$500,MATCH($C$3,'Force Plate'!$B$5:$B$500,0)+ROWS($A$6:A8)-1))</f>
        <v>192.5</v>
      </c>
      <c r="F8" s="72">
        <f>IF($A8="","",INDEX('Force Plate'!$H$5:$H$500,MATCH($C$3,'Force Plate'!$B$5:$B$500,0)+ROWS($A$6:A8)-1))</f>
        <v>236</v>
      </c>
      <c r="G8" s="73">
        <f>IF($A8="","",INDEX('Force Plate'!$I$5:$I$500,MATCH($C$3,'Force Plate'!$B$5:$B$500,0)+ROWS($A$6:A8)-1))</f>
        <v>6.3E-2</v>
      </c>
      <c r="H8" s="72">
        <f>IF($A8="","",INDEX(Calc_Latest!$D$5:$D$34,MATCH($C$3,Calc_Latest!$A$5:$A$34,0)))</f>
        <v>22.6</v>
      </c>
      <c r="I8" s="72">
        <f>IF($A8="","",INDEX(Calc_Latest!$F$5:$F$34,MATCH($C$3,Calc_Latest!$A$5:$A$34,0)))</f>
        <v>29.8</v>
      </c>
      <c r="K8" s="71">
        <f>IF(ROWS($K$6:K8)&gt;COUNTIF('Timing Gates'!$B$5:$B$500,$C$3),"",INDEX('Timing Gates'!$A$5:$A$500,MATCH($C$3,'Timing Gates'!$B$5:$B$500,0)+ROWS($K$6:K8)-1))</f>
        <v>46097</v>
      </c>
      <c r="L8" s="72">
        <f>IF($K8="","",INDEX('Timing Gates'!$C$5:$C$500,MATCH($C$3,'Timing Gates'!$B$5:$B$500,0)+ROWS($K$6:K8)-1))</f>
        <v>1</v>
      </c>
      <c r="M8" s="72">
        <f>IF($K8="","",INDEX('Timing Gates'!$D$5:$D$500,MATCH($C$3,'Timing Gates'!$B$5:$B$500,0)+ROWS($K$6:K8)-1))</f>
        <v>1.72</v>
      </c>
      <c r="N8" s="72">
        <f>IF($K8="","",INDEX('Timing Gates'!$E$5:$E$500,MATCH($C$3,'Timing Gates'!$B$5:$B$500,0)+ROWS($K$6:K8)-1))</f>
        <v>3.13</v>
      </c>
      <c r="O8" s="72">
        <f>IF($K8="","",INDEX('Timing Gates'!$F$5:$F$500,MATCH($C$3,'Timing Gates'!$B$5:$B$500,0)+ROWS($K$6:K8)-1))</f>
        <v>1.18</v>
      </c>
      <c r="P8" s="72">
        <f>IF($K8="","",INDEX('Timing Gates'!$G$5:$G$500,MATCH($C$3,'Timing Gates'!$B$5:$B$500,0)+ROWS($K$6:K8)-1))</f>
        <v>4.5</v>
      </c>
      <c r="Q8" s="72">
        <f>IF($K8="","",INDEX(Calc_Latest!$N$5:$N$34,MATCH($C$3,Calc_Latest!$A$5:$A$34,0)))</f>
        <v>1.62</v>
      </c>
      <c r="S8" s="71">
        <f>IF(ROWS($S$6:S8)&gt;COUNTIF(InBody!$B$5:$B$500,$C$3),"",INDEX(InBody!$A$5:$A$500,MATCH($C$3,InBody!$B$5:$B$500,0)+ROWS($S$6:S8)-1))</f>
        <v>46097</v>
      </c>
      <c r="T8" s="72">
        <f>IF($S8="","",INDEX(InBody!$C$5:$C$500,MATCH($C$3,InBody!$B$5:$B$500,0)+ROWS($S$6:S8)-1))</f>
        <v>232.8</v>
      </c>
      <c r="U8" s="72">
        <f>IF($S8="","",INDEX(InBody!$D$5:$D$500,MATCH($C$3,InBody!$B$5:$B$500,0)+ROWS($S$6:S8)-1))</f>
        <v>99.4</v>
      </c>
      <c r="V8" s="72">
        <f>IF($S8="","",INDEX(InBody!$E$5:$E$500,MATCH($C$3,InBody!$B$5:$B$500,0)+ROWS($S$6:S8)-1))</f>
        <v>202.7</v>
      </c>
      <c r="W8" s="73">
        <f>IF($S8="","",INDEX(InBody!$F$5:$F$500,MATCH($C$3,InBody!$B$5:$B$500,0)+ROWS($S$6:S8)-1))</f>
        <v>0.13200000000000001</v>
      </c>
      <c r="X8" s="72">
        <f>IF($S8="","",INDEX(InBody!$G$5:$G$500,MATCH($C$3,InBody!$B$5:$B$500,0)+ROWS($S$6:S8)-1))</f>
        <v>54.5</v>
      </c>
      <c r="Y8" s="72">
        <f>IF($S8="","",INDEX(Calc_Latest!$O$5:$O$34,MATCH($C$3,Calc_Latest!$A$5:$A$34,0))-INDEX(Calc_Latest!$P$5:$P$34,MATCH($C$3,Calc_Latest!$A$5:$A$34,0)))</f>
        <v>228.3</v>
      </c>
      <c r="AA8" s="72" t="s">
        <v>78</v>
      </c>
      <c r="AB8" s="72">
        <f>IFERROR(LOOKUP(2,1/(FMS!$B$5:$B$500=$C$3),FMS!$E$5:$E$500),"")</f>
        <v>3</v>
      </c>
    </row>
    <row r="9" spans="1:34">
      <c r="A9" s="74">
        <f>IF(ROWS($A$6:A9)&gt;COUNTIF('Force Plate'!$B$5:$B$500,$C$3),"",INDEX('Force Plate'!$A$5:$A$500,MATCH($C$3,'Force Plate'!$B$5:$B$500,0)+ROWS($A$6:A9)-1))</f>
        <v>46127</v>
      </c>
      <c r="B9" s="75">
        <f>IF($A9="","",INDEX('Force Plate'!$D$5:$D$500,MATCH($C$3,'Force Plate'!$B$5:$B$500,0)+ROWS($A$6:A9)-1))</f>
        <v>29.8</v>
      </c>
      <c r="C9" s="75">
        <f>IF($A9="","",INDEX('Force Plate'!$E$5:$E$500,MATCH($C$3,'Force Plate'!$B$5:$B$500,0)+ROWS($A$6:A9)-1))</f>
        <v>54.9</v>
      </c>
      <c r="D9" s="75">
        <f>IF($A9="","",INDEX('Force Plate'!$F$5:$F$500,MATCH($C$3,'Force Plate'!$B$5:$B$500,0)+ROWS($A$6:A9)-1))</f>
        <v>0.37</v>
      </c>
      <c r="E9" s="75">
        <f>IF($A9="","",INDEX('Force Plate'!$G$5:$G$500,MATCH($C$3,'Force Plate'!$B$5:$B$500,0)+ROWS($A$6:A9)-1))</f>
        <v>225.6</v>
      </c>
      <c r="F9" s="75">
        <f>IF($A9="","",INDEX('Force Plate'!$H$5:$H$500,MATCH($C$3,'Force Plate'!$B$5:$B$500,0)+ROWS($A$6:A9)-1))</f>
        <v>235.7</v>
      </c>
      <c r="G9" s="76">
        <f>IF($A9="","",INDEX('Force Plate'!$I$5:$I$500,MATCH($C$3,'Force Plate'!$B$5:$B$500,0)+ROWS($A$6:A9)-1))</f>
        <v>0.13800000000000001</v>
      </c>
      <c r="H9" s="75">
        <f>IF($A9="","",INDEX(Calc_Latest!$D$5:$D$34,MATCH($C$3,Calc_Latest!$A$5:$A$34,0)))</f>
        <v>22.6</v>
      </c>
      <c r="I9" s="75">
        <f>IF($A9="","",INDEX(Calc_Latest!$F$5:$F$34,MATCH($C$3,Calc_Latest!$A$5:$A$34,0)))</f>
        <v>29.8</v>
      </c>
      <c r="K9" s="74">
        <f>IF(ROWS($K$6:K9)&gt;COUNTIF('Timing Gates'!$B$5:$B$500,$C$3),"",INDEX('Timing Gates'!$A$5:$A$500,MATCH($C$3,'Timing Gates'!$B$5:$B$500,0)+ROWS($K$6:K9)-1))</f>
        <v>46127</v>
      </c>
      <c r="L9" s="75">
        <f>IF($K9="","",INDEX('Timing Gates'!$C$5:$C$500,MATCH($C$3,'Timing Gates'!$B$5:$B$500,0)+ROWS($K$6:K9)-1))</f>
        <v>0.94</v>
      </c>
      <c r="M9" s="75">
        <f>IF($K9="","",INDEX('Timing Gates'!$D$5:$D$500,MATCH($C$3,'Timing Gates'!$B$5:$B$500,0)+ROWS($K$6:K9)-1))</f>
        <v>1.62</v>
      </c>
      <c r="N9" s="75">
        <f>IF($K9="","",INDEX('Timing Gates'!$E$5:$E$500,MATCH($C$3,'Timing Gates'!$B$5:$B$500,0)+ROWS($K$6:K9)-1))</f>
        <v>2.88</v>
      </c>
      <c r="O9" s="75">
        <f>IF($K9="","",INDEX('Timing Gates'!$F$5:$F$500,MATCH($C$3,'Timing Gates'!$B$5:$B$500,0)+ROWS($K$6:K9)-1))</f>
        <v>1.1200000000000001</v>
      </c>
      <c r="P9" s="75">
        <f>IF($K9="","",INDEX('Timing Gates'!$G$5:$G$500,MATCH($C$3,'Timing Gates'!$B$5:$B$500,0)+ROWS($K$6:K9)-1))</f>
        <v>4.55</v>
      </c>
      <c r="Q9" s="75">
        <f>IF($K9="","",INDEX(Calc_Latest!$N$5:$N$34,MATCH($C$3,Calc_Latest!$A$5:$A$34,0)))</f>
        <v>1.62</v>
      </c>
      <c r="S9" s="74">
        <f>IF(ROWS($S$6:S9)&gt;COUNTIF(InBody!$B$5:$B$500,$C$3),"",INDEX(InBody!$A$5:$A$500,MATCH($C$3,InBody!$B$5:$B$500,0)+ROWS($S$6:S9)-1))</f>
        <v>46127</v>
      </c>
      <c r="T9" s="75">
        <f>IF($S9="","",INDEX(InBody!$C$5:$C$500,MATCH($C$3,InBody!$B$5:$B$500,0)+ROWS($S$6:S9)-1))</f>
        <v>232.2</v>
      </c>
      <c r="U9" s="75">
        <f>IF($S9="","",INDEX(InBody!$D$5:$D$500,MATCH($C$3,InBody!$B$5:$B$500,0)+ROWS($S$6:S9)-1))</f>
        <v>101.4</v>
      </c>
      <c r="V9" s="75">
        <f>IF($S9="","",INDEX(InBody!$E$5:$E$500,MATCH($C$3,InBody!$B$5:$B$500,0)+ROWS($S$6:S9)-1))</f>
        <v>202.3</v>
      </c>
      <c r="W9" s="76">
        <f>IF($S9="","",INDEX(InBody!$F$5:$F$500,MATCH($C$3,InBody!$B$5:$B$500,0)+ROWS($S$6:S9)-1))</f>
        <v>0.125</v>
      </c>
      <c r="X9" s="75">
        <f>IF($S9="","",INDEX(InBody!$G$5:$G$500,MATCH($C$3,InBody!$B$5:$B$500,0)+ROWS($S$6:S9)-1))</f>
        <v>54.5</v>
      </c>
      <c r="Y9" s="75">
        <f>IF($S9="","",INDEX(Calc_Latest!$O$5:$O$34,MATCH($C$3,Calc_Latest!$A$5:$A$34,0))-INDEX(Calc_Latest!$P$5:$P$34,MATCH($C$3,Calc_Latest!$A$5:$A$34,0)))</f>
        <v>228.3</v>
      </c>
      <c r="AA9" s="75" t="s">
        <v>79</v>
      </c>
      <c r="AB9" s="75">
        <f>IFERROR(LOOKUP(2,1/(FMS!$B$5:$B$500=$C$3),FMS!$F$5:$F$500),"")</f>
        <v>3</v>
      </c>
    </row>
    <row r="10" spans="1:34">
      <c r="A10" s="71" t="str">
        <f>IF(ROWS($A$6:A10)&gt;COUNTIF('Force Plate'!$B$5:$B$500,$C$3),"",INDEX('Force Plate'!$A$5:$A$500,MATCH($C$3,'Force Plate'!$B$5:$B$500,0)+ROWS($A$6:A10)-1))</f>
        <v/>
      </c>
      <c r="B10" s="72" t="str">
        <f>IF($A10="","",INDEX('Force Plate'!$D$5:$D$500,MATCH($C$3,'Force Plate'!$B$5:$B$500,0)+ROWS($A$6:A10)-1))</f>
        <v/>
      </c>
      <c r="C10" s="72" t="str">
        <f>IF($A10="","",INDEX('Force Plate'!$E$5:$E$500,MATCH($C$3,'Force Plate'!$B$5:$B$500,0)+ROWS($A$6:A10)-1))</f>
        <v/>
      </c>
      <c r="D10" s="72" t="str">
        <f>IF($A10="","",INDEX('Force Plate'!$F$5:$F$500,MATCH($C$3,'Force Plate'!$B$5:$B$500,0)+ROWS($A$6:A10)-1))</f>
        <v/>
      </c>
      <c r="E10" s="72" t="str">
        <f>IF($A10="","",INDEX('Force Plate'!$G$5:$G$500,MATCH($C$3,'Force Plate'!$B$5:$B$500,0)+ROWS($A$6:A10)-1))</f>
        <v/>
      </c>
      <c r="F10" s="72" t="str">
        <f>IF($A10="","",INDEX('Force Plate'!$H$5:$H$500,MATCH($C$3,'Force Plate'!$B$5:$B$500,0)+ROWS($A$6:A10)-1))</f>
        <v/>
      </c>
      <c r="G10" s="73" t="str">
        <f>IF($A10="","",INDEX('Force Plate'!$I$5:$I$500,MATCH($C$3,'Force Plate'!$B$5:$B$500,0)+ROWS($A$6:A10)-1))</f>
        <v/>
      </c>
      <c r="H10" s="72" t="str">
        <f>IF($A10="","",INDEX(Calc_Latest!$D$5:$D$34,MATCH($C$3,Calc_Latest!$A$5:$A$34,0)))</f>
        <v/>
      </c>
      <c r="I10" s="72" t="str">
        <f>IF($A10="","",INDEX(Calc_Latest!$F$5:$F$34,MATCH($C$3,Calc_Latest!$A$5:$A$34,0)))</f>
        <v/>
      </c>
      <c r="K10" s="71" t="str">
        <f>IF(ROWS($K$6:K10)&gt;COUNTIF('Timing Gates'!$B$5:$B$500,$C$3),"",INDEX('Timing Gates'!$A$5:$A$500,MATCH($C$3,'Timing Gates'!$B$5:$B$500,0)+ROWS($K$6:K10)-1))</f>
        <v/>
      </c>
      <c r="L10" s="72" t="str">
        <f>IF($K10="","",INDEX('Timing Gates'!$C$5:$C$500,MATCH($C$3,'Timing Gates'!$B$5:$B$500,0)+ROWS($K$6:K10)-1))</f>
        <v/>
      </c>
      <c r="M10" s="72" t="str">
        <f>IF($K10="","",INDEX('Timing Gates'!$D$5:$D$500,MATCH($C$3,'Timing Gates'!$B$5:$B$500,0)+ROWS($K$6:K10)-1))</f>
        <v/>
      </c>
      <c r="N10" s="72" t="str">
        <f>IF($K10="","",INDEX('Timing Gates'!$E$5:$E$500,MATCH($C$3,'Timing Gates'!$B$5:$B$500,0)+ROWS($K$6:K10)-1))</f>
        <v/>
      </c>
      <c r="O10" s="72" t="str">
        <f>IF($K10="","",INDEX('Timing Gates'!$F$5:$F$500,MATCH($C$3,'Timing Gates'!$B$5:$B$500,0)+ROWS($K$6:K10)-1))</f>
        <v/>
      </c>
      <c r="P10" s="72" t="str">
        <f>IF($K10="","",INDEX('Timing Gates'!$G$5:$G$500,MATCH($C$3,'Timing Gates'!$B$5:$B$500,0)+ROWS($K$6:K10)-1))</f>
        <v/>
      </c>
      <c r="Q10" s="72" t="str">
        <f>IF($K10="","",INDEX(Calc_Latest!$N$5:$N$34,MATCH($C$3,Calc_Latest!$A$5:$A$34,0)))</f>
        <v/>
      </c>
      <c r="S10" s="71" t="str">
        <f>IF(ROWS($S$6:S10)&gt;COUNTIF(InBody!$B$5:$B$500,$C$3),"",INDEX(InBody!$A$5:$A$500,MATCH($C$3,InBody!$B$5:$B$500,0)+ROWS($S$6:S10)-1))</f>
        <v/>
      </c>
      <c r="T10" s="72" t="str">
        <f>IF($S10="","",INDEX(InBody!$C$5:$C$500,MATCH($C$3,InBody!$B$5:$B$500,0)+ROWS($S$6:S10)-1))</f>
        <v/>
      </c>
      <c r="U10" s="72" t="str">
        <f>IF($S10="","",INDEX(InBody!$D$5:$D$500,MATCH($C$3,InBody!$B$5:$B$500,0)+ROWS($S$6:S10)-1))</f>
        <v/>
      </c>
      <c r="V10" s="72" t="str">
        <f>IF($S10="","",INDEX(InBody!$E$5:$E$500,MATCH($C$3,InBody!$B$5:$B$500,0)+ROWS($S$6:S10)-1))</f>
        <v/>
      </c>
      <c r="W10" s="73" t="str">
        <f>IF($S10="","",INDEX(InBody!$F$5:$F$500,MATCH($C$3,InBody!$B$5:$B$500,0)+ROWS($S$6:S10)-1))</f>
        <v/>
      </c>
      <c r="X10" s="72" t="str">
        <f>IF($S10="","",INDEX(InBody!$G$5:$G$500,MATCH($C$3,InBody!$B$5:$B$500,0)+ROWS($S$6:S10)-1))</f>
        <v/>
      </c>
      <c r="Y10" s="72" t="str">
        <f>IF($S10="","",INDEX(Calc_Latest!$O$5:$O$34,MATCH($C$3,Calc_Latest!$A$5:$A$34,0))-INDEX(Calc_Latest!$P$5:$P$34,MATCH($C$3,Calc_Latest!$A$5:$A$34,0)))</f>
        <v/>
      </c>
      <c r="AA10" s="72" t="s">
        <v>80</v>
      </c>
      <c r="AB10" s="72">
        <f>IFERROR(LOOKUP(2,1/(FMS!$B$5:$B$500=$C$3),FMS!$G$5:$G$500),"")</f>
        <v>2</v>
      </c>
    </row>
    <row r="11" spans="1:34">
      <c r="A11" s="74" t="str">
        <f>IF(ROWS($A$6:A11)&gt;COUNTIF('Force Plate'!$B$5:$B$500,$C$3),"",INDEX('Force Plate'!$A$5:$A$500,MATCH($C$3,'Force Plate'!$B$5:$B$500,0)+ROWS($A$6:A11)-1))</f>
        <v/>
      </c>
      <c r="B11" s="75" t="str">
        <f>IF($A11="","",INDEX('Force Plate'!$D$5:$D$500,MATCH($C$3,'Force Plate'!$B$5:$B$500,0)+ROWS($A$6:A11)-1))</f>
        <v/>
      </c>
      <c r="C11" s="75" t="str">
        <f>IF($A11="","",INDEX('Force Plate'!$E$5:$E$500,MATCH($C$3,'Force Plate'!$B$5:$B$500,0)+ROWS($A$6:A11)-1))</f>
        <v/>
      </c>
      <c r="D11" s="75" t="str">
        <f>IF($A11="","",INDEX('Force Plate'!$F$5:$F$500,MATCH($C$3,'Force Plate'!$B$5:$B$500,0)+ROWS($A$6:A11)-1))</f>
        <v/>
      </c>
      <c r="E11" s="75" t="str">
        <f>IF($A11="","",INDEX('Force Plate'!$G$5:$G$500,MATCH($C$3,'Force Plate'!$B$5:$B$500,0)+ROWS($A$6:A11)-1))</f>
        <v/>
      </c>
      <c r="F11" s="75" t="str">
        <f>IF($A11="","",INDEX('Force Plate'!$H$5:$H$500,MATCH($C$3,'Force Plate'!$B$5:$B$500,0)+ROWS($A$6:A11)-1))</f>
        <v/>
      </c>
      <c r="G11" s="76" t="str">
        <f>IF($A11="","",INDEX('Force Plate'!$I$5:$I$500,MATCH($C$3,'Force Plate'!$B$5:$B$500,0)+ROWS($A$6:A11)-1))</f>
        <v/>
      </c>
      <c r="H11" s="75" t="str">
        <f>IF($A11="","",INDEX(Calc_Latest!$D$5:$D$34,MATCH($C$3,Calc_Latest!$A$5:$A$34,0)))</f>
        <v/>
      </c>
      <c r="I11" s="75" t="str">
        <f>IF($A11="","",INDEX(Calc_Latest!$F$5:$F$34,MATCH($C$3,Calc_Latest!$A$5:$A$34,0)))</f>
        <v/>
      </c>
      <c r="K11" s="74" t="str">
        <f>IF(ROWS($K$6:K11)&gt;COUNTIF('Timing Gates'!$B$5:$B$500,$C$3),"",INDEX('Timing Gates'!$A$5:$A$500,MATCH($C$3,'Timing Gates'!$B$5:$B$500,0)+ROWS($K$6:K11)-1))</f>
        <v/>
      </c>
      <c r="L11" s="75" t="str">
        <f>IF($K11="","",INDEX('Timing Gates'!$C$5:$C$500,MATCH($C$3,'Timing Gates'!$B$5:$B$500,0)+ROWS($K$6:K11)-1))</f>
        <v/>
      </c>
      <c r="M11" s="75" t="str">
        <f>IF($K11="","",INDEX('Timing Gates'!$D$5:$D$500,MATCH($C$3,'Timing Gates'!$B$5:$B$500,0)+ROWS($K$6:K11)-1))</f>
        <v/>
      </c>
      <c r="N11" s="75" t="str">
        <f>IF($K11="","",INDEX('Timing Gates'!$E$5:$E$500,MATCH($C$3,'Timing Gates'!$B$5:$B$500,0)+ROWS($K$6:K11)-1))</f>
        <v/>
      </c>
      <c r="O11" s="75" t="str">
        <f>IF($K11="","",INDEX('Timing Gates'!$F$5:$F$500,MATCH($C$3,'Timing Gates'!$B$5:$B$500,0)+ROWS($K$6:K11)-1))</f>
        <v/>
      </c>
      <c r="P11" s="75" t="str">
        <f>IF($K11="","",INDEX('Timing Gates'!$G$5:$G$500,MATCH($C$3,'Timing Gates'!$B$5:$B$500,0)+ROWS($K$6:K11)-1))</f>
        <v/>
      </c>
      <c r="Q11" s="75" t="str">
        <f>IF($K11="","",INDEX(Calc_Latest!$N$5:$N$34,MATCH($C$3,Calc_Latest!$A$5:$A$34,0)))</f>
        <v/>
      </c>
      <c r="S11" s="74" t="str">
        <f>IF(ROWS($S$6:S11)&gt;COUNTIF(InBody!$B$5:$B$500,$C$3),"",INDEX(InBody!$A$5:$A$500,MATCH($C$3,InBody!$B$5:$B$500,0)+ROWS($S$6:S11)-1))</f>
        <v/>
      </c>
      <c r="T11" s="75" t="str">
        <f>IF($S11="","",INDEX(InBody!$C$5:$C$500,MATCH($C$3,InBody!$B$5:$B$500,0)+ROWS($S$6:S11)-1))</f>
        <v/>
      </c>
      <c r="U11" s="75" t="str">
        <f>IF($S11="","",INDEX(InBody!$D$5:$D$500,MATCH($C$3,InBody!$B$5:$B$500,0)+ROWS($S$6:S11)-1))</f>
        <v/>
      </c>
      <c r="V11" s="75" t="str">
        <f>IF($S11="","",INDEX(InBody!$E$5:$E$500,MATCH($C$3,InBody!$B$5:$B$500,0)+ROWS($S$6:S11)-1))</f>
        <v/>
      </c>
      <c r="W11" s="76" t="str">
        <f>IF($S11="","",INDEX(InBody!$F$5:$F$500,MATCH($C$3,InBody!$B$5:$B$500,0)+ROWS($S$6:S11)-1))</f>
        <v/>
      </c>
      <c r="X11" s="75" t="str">
        <f>IF($S11="","",INDEX(InBody!$G$5:$G$500,MATCH($C$3,InBody!$B$5:$B$500,0)+ROWS($S$6:S11)-1))</f>
        <v/>
      </c>
      <c r="Y11" s="75" t="str">
        <f>IF($S11="","",INDEX(Calc_Latest!$O$5:$O$34,MATCH($C$3,Calc_Latest!$A$5:$A$34,0))-INDEX(Calc_Latest!$P$5:$P$34,MATCH($C$3,Calc_Latest!$A$5:$A$34,0)))</f>
        <v/>
      </c>
      <c r="AA11" s="75" t="s">
        <v>81</v>
      </c>
      <c r="AB11" s="75">
        <f>IFERROR(LOOKUP(2,1/(FMS!$B$5:$B$500=$C$3),FMS!$H$5:$H$500),"")</f>
        <v>3</v>
      </c>
    </row>
    <row r="12" spans="1:34">
      <c r="A12" s="71" t="str">
        <f>IF(ROWS($A$6:A12)&gt;COUNTIF('Force Plate'!$B$5:$B$500,$C$3),"",INDEX('Force Plate'!$A$5:$A$500,MATCH($C$3,'Force Plate'!$B$5:$B$500,0)+ROWS($A$6:A12)-1))</f>
        <v/>
      </c>
      <c r="B12" s="72" t="str">
        <f>IF($A12="","",INDEX('Force Plate'!$D$5:$D$500,MATCH($C$3,'Force Plate'!$B$5:$B$500,0)+ROWS($A$6:A12)-1))</f>
        <v/>
      </c>
      <c r="C12" s="72" t="str">
        <f>IF($A12="","",INDEX('Force Plate'!$E$5:$E$500,MATCH($C$3,'Force Plate'!$B$5:$B$500,0)+ROWS($A$6:A12)-1))</f>
        <v/>
      </c>
      <c r="D12" s="72" t="str">
        <f>IF($A12="","",INDEX('Force Plate'!$F$5:$F$500,MATCH($C$3,'Force Plate'!$B$5:$B$500,0)+ROWS($A$6:A12)-1))</f>
        <v/>
      </c>
      <c r="E12" s="72" t="str">
        <f>IF($A12="","",INDEX('Force Plate'!$G$5:$G$500,MATCH($C$3,'Force Plate'!$B$5:$B$500,0)+ROWS($A$6:A12)-1))</f>
        <v/>
      </c>
      <c r="F12" s="72" t="str">
        <f>IF($A12="","",INDEX('Force Plate'!$H$5:$H$500,MATCH($C$3,'Force Plate'!$B$5:$B$500,0)+ROWS($A$6:A12)-1))</f>
        <v/>
      </c>
      <c r="G12" s="73" t="str">
        <f>IF($A12="","",INDEX('Force Plate'!$I$5:$I$500,MATCH($C$3,'Force Plate'!$B$5:$B$500,0)+ROWS($A$6:A12)-1))</f>
        <v/>
      </c>
      <c r="H12" s="72" t="str">
        <f>IF($A12="","",INDEX(Calc_Latest!$D$5:$D$34,MATCH($C$3,Calc_Latest!$A$5:$A$34,0)))</f>
        <v/>
      </c>
      <c r="I12" s="72" t="str">
        <f>IF($A12="","",INDEX(Calc_Latest!$F$5:$F$34,MATCH($C$3,Calc_Latest!$A$5:$A$34,0)))</f>
        <v/>
      </c>
      <c r="K12" s="71" t="str">
        <f>IF(ROWS($K$6:K12)&gt;COUNTIF('Timing Gates'!$B$5:$B$500,$C$3),"",INDEX('Timing Gates'!$A$5:$A$500,MATCH($C$3,'Timing Gates'!$B$5:$B$500,0)+ROWS($K$6:K12)-1))</f>
        <v/>
      </c>
      <c r="L12" s="72" t="str">
        <f>IF($K12="","",INDEX('Timing Gates'!$C$5:$C$500,MATCH($C$3,'Timing Gates'!$B$5:$B$500,0)+ROWS($K$6:K12)-1))</f>
        <v/>
      </c>
      <c r="M12" s="72" t="str">
        <f>IF($K12="","",INDEX('Timing Gates'!$D$5:$D$500,MATCH($C$3,'Timing Gates'!$B$5:$B$500,0)+ROWS($K$6:K12)-1))</f>
        <v/>
      </c>
      <c r="N12" s="72" t="str">
        <f>IF($K12="","",INDEX('Timing Gates'!$E$5:$E$500,MATCH($C$3,'Timing Gates'!$B$5:$B$500,0)+ROWS($K$6:K12)-1))</f>
        <v/>
      </c>
      <c r="O12" s="72" t="str">
        <f>IF($K12="","",INDEX('Timing Gates'!$F$5:$F$500,MATCH($C$3,'Timing Gates'!$B$5:$B$500,0)+ROWS($K$6:K12)-1))</f>
        <v/>
      </c>
      <c r="P12" s="72" t="str">
        <f>IF($K12="","",INDEX('Timing Gates'!$G$5:$G$500,MATCH($C$3,'Timing Gates'!$B$5:$B$500,0)+ROWS($K$6:K12)-1))</f>
        <v/>
      </c>
      <c r="Q12" s="72" t="str">
        <f>IF($K12="","",INDEX(Calc_Latest!$N$5:$N$34,MATCH($C$3,Calc_Latest!$A$5:$A$34,0)))</f>
        <v/>
      </c>
      <c r="S12" s="71" t="str">
        <f>IF(ROWS($S$6:S12)&gt;COUNTIF(InBody!$B$5:$B$500,$C$3),"",INDEX(InBody!$A$5:$A$500,MATCH($C$3,InBody!$B$5:$B$500,0)+ROWS($S$6:S12)-1))</f>
        <v/>
      </c>
      <c r="T12" s="72" t="str">
        <f>IF($S12="","",INDEX(InBody!$C$5:$C$500,MATCH($C$3,InBody!$B$5:$B$500,0)+ROWS($S$6:S12)-1))</f>
        <v/>
      </c>
      <c r="U12" s="72" t="str">
        <f>IF($S12="","",INDEX(InBody!$D$5:$D$500,MATCH($C$3,InBody!$B$5:$B$500,0)+ROWS($S$6:S12)-1))</f>
        <v/>
      </c>
      <c r="V12" s="72" t="str">
        <f>IF($S12="","",INDEX(InBody!$E$5:$E$500,MATCH($C$3,InBody!$B$5:$B$500,0)+ROWS($S$6:S12)-1))</f>
        <v/>
      </c>
      <c r="W12" s="73" t="str">
        <f>IF($S12="","",INDEX(InBody!$F$5:$F$500,MATCH($C$3,InBody!$B$5:$B$500,0)+ROWS($S$6:S12)-1))</f>
        <v/>
      </c>
      <c r="X12" s="72" t="str">
        <f>IF($S12="","",INDEX(InBody!$G$5:$G$500,MATCH($C$3,InBody!$B$5:$B$500,0)+ROWS($S$6:S12)-1))</f>
        <v/>
      </c>
      <c r="Y12" s="72" t="str">
        <f>IF($S12="","",INDEX(Calc_Latest!$O$5:$O$34,MATCH($C$3,Calc_Latest!$A$5:$A$34,0))-INDEX(Calc_Latest!$P$5:$P$34,MATCH($C$3,Calc_Latest!$A$5:$A$34,0)))</f>
        <v/>
      </c>
      <c r="AA12" s="72" t="s">
        <v>82</v>
      </c>
      <c r="AB12" s="72">
        <f>IFERROR(LOOKUP(2,1/(FMS!$B$5:$B$500=$C$3),FMS!$I$5:$I$500),"")</f>
        <v>2</v>
      </c>
    </row>
    <row r="13" spans="1:34">
      <c r="A13" s="74" t="str">
        <f>IF(ROWS($A$6:A13)&gt;COUNTIF('Force Plate'!$B$5:$B$500,$C$3),"",INDEX('Force Plate'!$A$5:$A$500,MATCH($C$3,'Force Plate'!$B$5:$B$500,0)+ROWS($A$6:A13)-1))</f>
        <v/>
      </c>
      <c r="B13" s="75" t="str">
        <f>IF($A13="","",INDEX('Force Plate'!$D$5:$D$500,MATCH($C$3,'Force Plate'!$B$5:$B$500,0)+ROWS($A$6:A13)-1))</f>
        <v/>
      </c>
      <c r="C13" s="75" t="str">
        <f>IF($A13="","",INDEX('Force Plate'!$E$5:$E$500,MATCH($C$3,'Force Plate'!$B$5:$B$500,0)+ROWS($A$6:A13)-1))</f>
        <v/>
      </c>
      <c r="D13" s="75" t="str">
        <f>IF($A13="","",INDEX('Force Plate'!$F$5:$F$500,MATCH($C$3,'Force Plate'!$B$5:$B$500,0)+ROWS($A$6:A13)-1))</f>
        <v/>
      </c>
      <c r="E13" s="75" t="str">
        <f>IF($A13="","",INDEX('Force Plate'!$G$5:$G$500,MATCH($C$3,'Force Plate'!$B$5:$B$500,0)+ROWS($A$6:A13)-1))</f>
        <v/>
      </c>
      <c r="F13" s="75" t="str">
        <f>IF($A13="","",INDEX('Force Plate'!$H$5:$H$500,MATCH($C$3,'Force Plate'!$B$5:$B$500,0)+ROWS($A$6:A13)-1))</f>
        <v/>
      </c>
      <c r="G13" s="76" t="str">
        <f>IF($A13="","",INDEX('Force Plate'!$I$5:$I$500,MATCH($C$3,'Force Plate'!$B$5:$B$500,0)+ROWS($A$6:A13)-1))</f>
        <v/>
      </c>
      <c r="H13" s="75" t="str">
        <f>IF($A13="","",INDEX(Calc_Latest!$D$5:$D$34,MATCH($C$3,Calc_Latest!$A$5:$A$34,0)))</f>
        <v/>
      </c>
      <c r="I13" s="75" t="str">
        <f>IF($A13="","",INDEX(Calc_Latest!$F$5:$F$34,MATCH($C$3,Calc_Latest!$A$5:$A$34,0)))</f>
        <v/>
      </c>
      <c r="K13" s="74" t="str">
        <f>IF(ROWS($K$6:K13)&gt;COUNTIF('Timing Gates'!$B$5:$B$500,$C$3),"",INDEX('Timing Gates'!$A$5:$A$500,MATCH($C$3,'Timing Gates'!$B$5:$B$500,0)+ROWS($K$6:K13)-1))</f>
        <v/>
      </c>
      <c r="L13" s="75" t="str">
        <f>IF($K13="","",INDEX('Timing Gates'!$C$5:$C$500,MATCH($C$3,'Timing Gates'!$B$5:$B$500,0)+ROWS($K$6:K13)-1))</f>
        <v/>
      </c>
      <c r="M13" s="75" t="str">
        <f>IF($K13="","",INDEX('Timing Gates'!$D$5:$D$500,MATCH($C$3,'Timing Gates'!$B$5:$B$500,0)+ROWS($K$6:K13)-1))</f>
        <v/>
      </c>
      <c r="N13" s="75" t="str">
        <f>IF($K13="","",INDEX('Timing Gates'!$E$5:$E$500,MATCH($C$3,'Timing Gates'!$B$5:$B$500,0)+ROWS($K$6:K13)-1))</f>
        <v/>
      </c>
      <c r="O13" s="75" t="str">
        <f>IF($K13="","",INDEX('Timing Gates'!$F$5:$F$500,MATCH($C$3,'Timing Gates'!$B$5:$B$500,0)+ROWS($K$6:K13)-1))</f>
        <v/>
      </c>
      <c r="P13" s="75" t="str">
        <f>IF($K13="","",INDEX('Timing Gates'!$G$5:$G$500,MATCH($C$3,'Timing Gates'!$B$5:$B$500,0)+ROWS($K$6:K13)-1))</f>
        <v/>
      </c>
      <c r="Q13" s="75" t="str">
        <f>IF($K13="","",INDEX(Calc_Latest!$N$5:$N$34,MATCH($C$3,Calc_Latest!$A$5:$A$34,0)))</f>
        <v/>
      </c>
      <c r="S13" s="74" t="str">
        <f>IF(ROWS($S$6:S13)&gt;COUNTIF(InBody!$B$5:$B$500,$C$3),"",INDEX(InBody!$A$5:$A$500,MATCH($C$3,InBody!$B$5:$B$500,0)+ROWS($S$6:S13)-1))</f>
        <v/>
      </c>
      <c r="T13" s="75" t="str">
        <f>IF($S13="","",INDEX(InBody!$C$5:$C$500,MATCH($C$3,InBody!$B$5:$B$500,0)+ROWS($S$6:S13)-1))</f>
        <v/>
      </c>
      <c r="U13" s="75" t="str">
        <f>IF($S13="","",INDEX(InBody!$D$5:$D$500,MATCH($C$3,InBody!$B$5:$B$500,0)+ROWS($S$6:S13)-1))</f>
        <v/>
      </c>
      <c r="V13" s="75" t="str">
        <f>IF($S13="","",INDEX(InBody!$E$5:$E$500,MATCH($C$3,InBody!$B$5:$B$500,0)+ROWS($S$6:S13)-1))</f>
        <v/>
      </c>
      <c r="W13" s="76" t="str">
        <f>IF($S13="","",INDEX(InBody!$F$5:$F$500,MATCH($C$3,InBody!$B$5:$B$500,0)+ROWS($S$6:S13)-1))</f>
        <v/>
      </c>
      <c r="X13" s="75" t="str">
        <f>IF($S13="","",INDEX(InBody!$G$5:$G$500,MATCH($C$3,InBody!$B$5:$B$500,0)+ROWS($S$6:S13)-1))</f>
        <v/>
      </c>
      <c r="Y13" s="75" t="str">
        <f>IF($S13="","",INDEX(Calc_Latest!$O$5:$O$34,MATCH($C$3,Calc_Latest!$A$5:$A$34,0))-INDEX(Calc_Latest!$P$5:$P$34,MATCH($C$3,Calc_Latest!$A$5:$A$34,0)))</f>
        <v/>
      </c>
      <c r="AA13" s="75" t="s">
        <v>83</v>
      </c>
      <c r="AB13" s="75">
        <f>IFERROR(LOOKUP(2,1/(FMS!$B$5:$B$500=$C$3),FMS!$K$5:$K$500),"")</f>
        <v>16</v>
      </c>
    </row>
    <row r="14" spans="1:34">
      <c r="A14" s="71" t="str">
        <f>IF(ROWS($A$6:A14)&gt;COUNTIF('Force Plate'!$B$5:$B$500,$C$3),"",INDEX('Force Plate'!$A$5:$A$500,MATCH($C$3,'Force Plate'!$B$5:$B$500,0)+ROWS($A$6:A14)-1))</f>
        <v/>
      </c>
      <c r="B14" s="72" t="str">
        <f>IF($A14="","",INDEX('Force Plate'!$D$5:$D$500,MATCH($C$3,'Force Plate'!$B$5:$B$500,0)+ROWS($A$6:A14)-1))</f>
        <v/>
      </c>
      <c r="C14" s="72" t="str">
        <f>IF($A14="","",INDEX('Force Plate'!$E$5:$E$500,MATCH($C$3,'Force Plate'!$B$5:$B$500,0)+ROWS($A$6:A14)-1))</f>
        <v/>
      </c>
      <c r="D14" s="72" t="str">
        <f>IF($A14="","",INDEX('Force Plate'!$F$5:$F$500,MATCH($C$3,'Force Plate'!$B$5:$B$500,0)+ROWS($A$6:A14)-1))</f>
        <v/>
      </c>
      <c r="E14" s="72" t="str">
        <f>IF($A14="","",INDEX('Force Plate'!$G$5:$G$500,MATCH($C$3,'Force Plate'!$B$5:$B$500,0)+ROWS($A$6:A14)-1))</f>
        <v/>
      </c>
      <c r="F14" s="72" t="str">
        <f>IF($A14="","",INDEX('Force Plate'!$H$5:$H$500,MATCH($C$3,'Force Plate'!$B$5:$B$500,0)+ROWS($A$6:A14)-1))</f>
        <v/>
      </c>
      <c r="G14" s="73" t="str">
        <f>IF($A14="","",INDEX('Force Plate'!$I$5:$I$500,MATCH($C$3,'Force Plate'!$B$5:$B$500,0)+ROWS($A$6:A14)-1))</f>
        <v/>
      </c>
      <c r="H14" s="72" t="str">
        <f>IF($A14="","",INDEX(Calc_Latest!$D$5:$D$34,MATCH($C$3,Calc_Latest!$A$5:$A$34,0)))</f>
        <v/>
      </c>
      <c r="I14" s="72" t="str">
        <f>IF($A14="","",INDEX(Calc_Latest!$F$5:$F$34,MATCH($C$3,Calc_Latest!$A$5:$A$34,0)))</f>
        <v/>
      </c>
      <c r="K14" s="71" t="str">
        <f>IF(ROWS($K$6:K14)&gt;COUNTIF('Timing Gates'!$B$5:$B$500,$C$3),"",INDEX('Timing Gates'!$A$5:$A$500,MATCH($C$3,'Timing Gates'!$B$5:$B$500,0)+ROWS($K$6:K14)-1))</f>
        <v/>
      </c>
      <c r="L14" s="72" t="str">
        <f>IF($K14="","",INDEX('Timing Gates'!$C$5:$C$500,MATCH($C$3,'Timing Gates'!$B$5:$B$500,0)+ROWS($K$6:K14)-1))</f>
        <v/>
      </c>
      <c r="M14" s="72" t="str">
        <f>IF($K14="","",INDEX('Timing Gates'!$D$5:$D$500,MATCH($C$3,'Timing Gates'!$B$5:$B$500,0)+ROWS($K$6:K14)-1))</f>
        <v/>
      </c>
      <c r="N14" s="72" t="str">
        <f>IF($K14="","",INDEX('Timing Gates'!$E$5:$E$500,MATCH($C$3,'Timing Gates'!$B$5:$B$500,0)+ROWS($K$6:K14)-1))</f>
        <v/>
      </c>
      <c r="O14" s="72" t="str">
        <f>IF($K14="","",INDEX('Timing Gates'!$F$5:$F$500,MATCH($C$3,'Timing Gates'!$B$5:$B$500,0)+ROWS($K$6:K14)-1))</f>
        <v/>
      </c>
      <c r="P14" s="72" t="str">
        <f>IF($K14="","",INDEX('Timing Gates'!$G$5:$G$500,MATCH($C$3,'Timing Gates'!$B$5:$B$500,0)+ROWS($K$6:K14)-1))</f>
        <v/>
      </c>
      <c r="Q14" s="72" t="str">
        <f>IF($K14="","",INDEX(Calc_Latest!$N$5:$N$34,MATCH($C$3,Calc_Latest!$A$5:$A$34,0)))</f>
        <v/>
      </c>
      <c r="S14" s="71" t="str">
        <f>IF(ROWS($S$6:S14)&gt;COUNTIF(InBody!$B$5:$B$500,$C$3),"",INDEX(InBody!$A$5:$A$500,MATCH($C$3,InBody!$B$5:$B$500,0)+ROWS($S$6:S14)-1))</f>
        <v/>
      </c>
      <c r="T14" s="72" t="str">
        <f>IF($S14="","",INDEX(InBody!$C$5:$C$500,MATCH($C$3,InBody!$B$5:$B$500,0)+ROWS($S$6:S14)-1))</f>
        <v/>
      </c>
      <c r="U14" s="72" t="str">
        <f>IF($S14="","",INDEX(InBody!$D$5:$D$500,MATCH($C$3,InBody!$B$5:$B$500,0)+ROWS($S$6:S14)-1))</f>
        <v/>
      </c>
      <c r="V14" s="72" t="str">
        <f>IF($S14="","",INDEX(InBody!$E$5:$E$500,MATCH($C$3,InBody!$B$5:$B$500,0)+ROWS($S$6:S14)-1))</f>
        <v/>
      </c>
      <c r="W14" s="73" t="str">
        <f>IF($S14="","",INDEX(InBody!$F$5:$F$500,MATCH($C$3,InBody!$B$5:$B$500,0)+ROWS($S$6:S14)-1))</f>
        <v/>
      </c>
      <c r="X14" s="72" t="str">
        <f>IF($S14="","",INDEX(InBody!$G$5:$G$500,MATCH($C$3,InBody!$B$5:$B$500,0)+ROWS($S$6:S14)-1))</f>
        <v/>
      </c>
      <c r="Y14" s="72" t="str">
        <f>IF($S14="","",INDEX(Calc_Latest!$O$5:$O$34,MATCH($C$3,Calc_Latest!$A$5:$A$34,0))-INDEX(Calc_Latest!$P$5:$P$34,MATCH($C$3,Calc_Latest!$A$5:$A$34,0)))</f>
        <v/>
      </c>
    </row>
    <row r="15" spans="1:34">
      <c r="A15" s="74" t="str">
        <f>IF(ROWS($A$6:A15)&gt;COUNTIF('Force Plate'!$B$5:$B$500,$C$3),"",INDEX('Force Plate'!$A$5:$A$500,MATCH($C$3,'Force Plate'!$B$5:$B$500,0)+ROWS($A$6:A15)-1))</f>
        <v/>
      </c>
      <c r="B15" s="75" t="str">
        <f>IF($A15="","",INDEX('Force Plate'!$D$5:$D$500,MATCH($C$3,'Force Plate'!$B$5:$B$500,0)+ROWS($A$6:A15)-1))</f>
        <v/>
      </c>
      <c r="C15" s="75" t="str">
        <f>IF($A15="","",INDEX('Force Plate'!$E$5:$E$500,MATCH($C$3,'Force Plate'!$B$5:$B$500,0)+ROWS($A$6:A15)-1))</f>
        <v/>
      </c>
      <c r="D15" s="75" t="str">
        <f>IF($A15="","",INDEX('Force Plate'!$F$5:$F$500,MATCH($C$3,'Force Plate'!$B$5:$B$500,0)+ROWS($A$6:A15)-1))</f>
        <v/>
      </c>
      <c r="E15" s="75" t="str">
        <f>IF($A15="","",INDEX('Force Plate'!$G$5:$G$500,MATCH($C$3,'Force Plate'!$B$5:$B$500,0)+ROWS($A$6:A15)-1))</f>
        <v/>
      </c>
      <c r="F15" s="75" t="str">
        <f>IF($A15="","",INDEX('Force Plate'!$H$5:$H$500,MATCH($C$3,'Force Plate'!$B$5:$B$500,0)+ROWS($A$6:A15)-1))</f>
        <v/>
      </c>
      <c r="G15" s="76" t="str">
        <f>IF($A15="","",INDEX('Force Plate'!$I$5:$I$500,MATCH($C$3,'Force Plate'!$B$5:$B$500,0)+ROWS($A$6:A15)-1))</f>
        <v/>
      </c>
      <c r="H15" s="75" t="str">
        <f>IF($A15="","",INDEX(Calc_Latest!$D$5:$D$34,MATCH($C$3,Calc_Latest!$A$5:$A$34,0)))</f>
        <v/>
      </c>
      <c r="I15" s="75" t="str">
        <f>IF($A15="","",INDEX(Calc_Latest!$F$5:$F$34,MATCH($C$3,Calc_Latest!$A$5:$A$34,0)))</f>
        <v/>
      </c>
      <c r="K15" s="74" t="str">
        <f>IF(ROWS($K$6:K15)&gt;COUNTIF('Timing Gates'!$B$5:$B$500,$C$3),"",INDEX('Timing Gates'!$A$5:$A$500,MATCH($C$3,'Timing Gates'!$B$5:$B$500,0)+ROWS($K$6:K15)-1))</f>
        <v/>
      </c>
      <c r="L15" s="75" t="str">
        <f>IF($K15="","",INDEX('Timing Gates'!$C$5:$C$500,MATCH($C$3,'Timing Gates'!$B$5:$B$500,0)+ROWS($K$6:K15)-1))</f>
        <v/>
      </c>
      <c r="M15" s="75" t="str">
        <f>IF($K15="","",INDEX('Timing Gates'!$D$5:$D$500,MATCH($C$3,'Timing Gates'!$B$5:$B$500,0)+ROWS($K$6:K15)-1))</f>
        <v/>
      </c>
      <c r="N15" s="75" t="str">
        <f>IF($K15="","",INDEX('Timing Gates'!$E$5:$E$500,MATCH($C$3,'Timing Gates'!$B$5:$B$500,0)+ROWS($K$6:K15)-1))</f>
        <v/>
      </c>
      <c r="O15" s="75" t="str">
        <f>IF($K15="","",INDEX('Timing Gates'!$F$5:$F$500,MATCH($C$3,'Timing Gates'!$B$5:$B$500,0)+ROWS($K$6:K15)-1))</f>
        <v/>
      </c>
      <c r="P15" s="75" t="str">
        <f>IF($K15="","",INDEX('Timing Gates'!$G$5:$G$500,MATCH($C$3,'Timing Gates'!$B$5:$B$500,0)+ROWS($K$6:K15)-1))</f>
        <v/>
      </c>
      <c r="Q15" s="75" t="str">
        <f>IF($K15="","",INDEX(Calc_Latest!$N$5:$N$34,MATCH($C$3,Calc_Latest!$A$5:$A$34,0)))</f>
        <v/>
      </c>
      <c r="S15" s="74" t="str">
        <f>IF(ROWS($S$6:S15)&gt;COUNTIF(InBody!$B$5:$B$500,$C$3),"",INDEX(InBody!$A$5:$A$500,MATCH($C$3,InBody!$B$5:$B$500,0)+ROWS($S$6:S15)-1))</f>
        <v/>
      </c>
      <c r="T15" s="75" t="str">
        <f>IF($S15="","",INDEX(InBody!$C$5:$C$500,MATCH($C$3,InBody!$B$5:$B$500,0)+ROWS($S$6:S15)-1))</f>
        <v/>
      </c>
      <c r="U15" s="75" t="str">
        <f>IF($S15="","",INDEX(InBody!$D$5:$D$500,MATCH($C$3,InBody!$B$5:$B$500,0)+ROWS($S$6:S15)-1))</f>
        <v/>
      </c>
      <c r="V15" s="75" t="str">
        <f>IF($S15="","",INDEX(InBody!$E$5:$E$500,MATCH($C$3,InBody!$B$5:$B$500,0)+ROWS($S$6:S15)-1))</f>
        <v/>
      </c>
      <c r="W15" s="76" t="str">
        <f>IF($S15="","",INDEX(InBody!$F$5:$F$500,MATCH($C$3,InBody!$B$5:$B$500,0)+ROWS($S$6:S15)-1))</f>
        <v/>
      </c>
      <c r="X15" s="75" t="str">
        <f>IF($S15="","",INDEX(InBody!$G$5:$G$500,MATCH($C$3,InBody!$B$5:$B$500,0)+ROWS($S$6:S15)-1))</f>
        <v/>
      </c>
      <c r="Y15" s="75" t="str">
        <f>IF($S15="","",INDEX(Calc_Latest!$O$5:$O$34,MATCH($C$3,Calc_Latest!$A$5:$A$34,0))-INDEX(Calc_Latest!$P$5:$P$34,MATCH($C$3,Calc_Latest!$A$5:$A$34,0)))</f>
        <v/>
      </c>
    </row>
    <row r="16" spans="1:34">
      <c r="A16" s="71" t="str">
        <f>IF(ROWS($A$6:A16)&gt;COUNTIF('Force Plate'!$B$5:$B$500,$C$3),"",INDEX('Force Plate'!$A$5:$A$500,MATCH($C$3,'Force Plate'!$B$5:$B$500,0)+ROWS($A$6:A16)-1))</f>
        <v/>
      </c>
      <c r="B16" s="72" t="str">
        <f>IF($A16="","",INDEX('Force Plate'!$D$5:$D$500,MATCH($C$3,'Force Plate'!$B$5:$B$500,0)+ROWS($A$6:A16)-1))</f>
        <v/>
      </c>
      <c r="C16" s="72" t="str">
        <f>IF($A16="","",INDEX('Force Plate'!$E$5:$E$500,MATCH($C$3,'Force Plate'!$B$5:$B$500,0)+ROWS($A$6:A16)-1))</f>
        <v/>
      </c>
      <c r="D16" s="72" t="str">
        <f>IF($A16="","",INDEX('Force Plate'!$F$5:$F$500,MATCH($C$3,'Force Plate'!$B$5:$B$500,0)+ROWS($A$6:A16)-1))</f>
        <v/>
      </c>
      <c r="E16" s="72" t="str">
        <f>IF($A16="","",INDEX('Force Plate'!$G$5:$G$500,MATCH($C$3,'Force Plate'!$B$5:$B$500,0)+ROWS($A$6:A16)-1))</f>
        <v/>
      </c>
      <c r="F16" s="72" t="str">
        <f>IF($A16="","",INDEX('Force Plate'!$H$5:$H$500,MATCH($C$3,'Force Plate'!$B$5:$B$500,0)+ROWS($A$6:A16)-1))</f>
        <v/>
      </c>
      <c r="G16" s="73" t="str">
        <f>IF($A16="","",INDEX('Force Plate'!$I$5:$I$500,MATCH($C$3,'Force Plate'!$B$5:$B$500,0)+ROWS($A$6:A16)-1))</f>
        <v/>
      </c>
      <c r="H16" s="72" t="str">
        <f>IF($A16="","",INDEX(Calc_Latest!$D$5:$D$34,MATCH($C$3,Calc_Latest!$A$5:$A$34,0)))</f>
        <v/>
      </c>
      <c r="I16" s="72" t="str">
        <f>IF($A16="","",INDEX(Calc_Latest!$F$5:$F$34,MATCH($C$3,Calc_Latest!$A$5:$A$34,0)))</f>
        <v/>
      </c>
      <c r="K16" s="71" t="str">
        <f>IF(ROWS($K$6:K16)&gt;COUNTIF('Timing Gates'!$B$5:$B$500,$C$3),"",INDEX('Timing Gates'!$A$5:$A$500,MATCH($C$3,'Timing Gates'!$B$5:$B$500,0)+ROWS($K$6:K16)-1))</f>
        <v/>
      </c>
      <c r="L16" s="72" t="str">
        <f>IF($K16="","",INDEX('Timing Gates'!$C$5:$C$500,MATCH($C$3,'Timing Gates'!$B$5:$B$500,0)+ROWS($K$6:K16)-1))</f>
        <v/>
      </c>
      <c r="M16" s="72" t="str">
        <f>IF($K16="","",INDEX('Timing Gates'!$D$5:$D$500,MATCH($C$3,'Timing Gates'!$B$5:$B$500,0)+ROWS($K$6:K16)-1))</f>
        <v/>
      </c>
      <c r="N16" s="72" t="str">
        <f>IF($K16="","",INDEX('Timing Gates'!$E$5:$E$500,MATCH($C$3,'Timing Gates'!$B$5:$B$500,0)+ROWS($K$6:K16)-1))</f>
        <v/>
      </c>
      <c r="O16" s="72" t="str">
        <f>IF($K16="","",INDEX('Timing Gates'!$F$5:$F$500,MATCH($C$3,'Timing Gates'!$B$5:$B$500,0)+ROWS($K$6:K16)-1))</f>
        <v/>
      </c>
      <c r="P16" s="72" t="str">
        <f>IF($K16="","",INDEX('Timing Gates'!$G$5:$G$500,MATCH($C$3,'Timing Gates'!$B$5:$B$500,0)+ROWS($K$6:K16)-1))</f>
        <v/>
      </c>
      <c r="Q16" s="72" t="str">
        <f>IF($K16="","",INDEX(Calc_Latest!$N$5:$N$34,MATCH($C$3,Calc_Latest!$A$5:$A$34,0)))</f>
        <v/>
      </c>
      <c r="S16" s="71" t="str">
        <f>IF(ROWS($S$6:S16)&gt;COUNTIF(InBody!$B$5:$B$500,$C$3),"",INDEX(InBody!$A$5:$A$500,MATCH($C$3,InBody!$B$5:$B$500,0)+ROWS($S$6:S16)-1))</f>
        <v/>
      </c>
      <c r="T16" s="72" t="str">
        <f>IF($S16="","",INDEX(InBody!$C$5:$C$500,MATCH($C$3,InBody!$B$5:$B$500,0)+ROWS($S$6:S16)-1))</f>
        <v/>
      </c>
      <c r="U16" s="72" t="str">
        <f>IF($S16="","",INDEX(InBody!$D$5:$D$500,MATCH($C$3,InBody!$B$5:$B$500,0)+ROWS($S$6:S16)-1))</f>
        <v/>
      </c>
      <c r="V16" s="72" t="str">
        <f>IF($S16="","",INDEX(InBody!$E$5:$E$500,MATCH($C$3,InBody!$B$5:$B$500,0)+ROWS($S$6:S16)-1))</f>
        <v/>
      </c>
      <c r="W16" s="73" t="str">
        <f>IF($S16="","",INDEX(InBody!$F$5:$F$500,MATCH($C$3,InBody!$B$5:$B$500,0)+ROWS($S$6:S16)-1))</f>
        <v/>
      </c>
      <c r="X16" s="72" t="str">
        <f>IF($S16="","",INDEX(InBody!$G$5:$G$500,MATCH($C$3,InBody!$B$5:$B$500,0)+ROWS($S$6:S16)-1))</f>
        <v/>
      </c>
      <c r="Y16" s="72" t="str">
        <f>IF($S16="","",INDEX(Calc_Latest!$O$5:$O$34,MATCH($C$3,Calc_Latest!$A$5:$A$34,0))-INDEX(Calc_Latest!$P$5:$P$34,MATCH($C$3,Calc_Latest!$A$5:$A$34,0)))</f>
        <v/>
      </c>
    </row>
    <row r="17" spans="1:25">
      <c r="A17" s="74" t="str">
        <f>IF(ROWS($A$6:A17)&gt;COUNTIF('Force Plate'!$B$5:$B$500,$C$3),"",INDEX('Force Plate'!$A$5:$A$500,MATCH($C$3,'Force Plate'!$B$5:$B$500,0)+ROWS($A$6:A17)-1))</f>
        <v/>
      </c>
      <c r="B17" s="75" t="str">
        <f>IF($A17="","",INDEX('Force Plate'!$D$5:$D$500,MATCH($C$3,'Force Plate'!$B$5:$B$500,0)+ROWS($A$6:A17)-1))</f>
        <v/>
      </c>
      <c r="C17" s="75" t="str">
        <f>IF($A17="","",INDEX('Force Plate'!$E$5:$E$500,MATCH($C$3,'Force Plate'!$B$5:$B$500,0)+ROWS($A$6:A17)-1))</f>
        <v/>
      </c>
      <c r="D17" s="75" t="str">
        <f>IF($A17="","",INDEX('Force Plate'!$F$5:$F$500,MATCH($C$3,'Force Plate'!$B$5:$B$500,0)+ROWS($A$6:A17)-1))</f>
        <v/>
      </c>
      <c r="E17" s="75" t="str">
        <f>IF($A17="","",INDEX('Force Plate'!$G$5:$G$500,MATCH($C$3,'Force Plate'!$B$5:$B$500,0)+ROWS($A$6:A17)-1))</f>
        <v/>
      </c>
      <c r="F17" s="75" t="str">
        <f>IF($A17="","",INDEX('Force Plate'!$H$5:$H$500,MATCH($C$3,'Force Plate'!$B$5:$B$500,0)+ROWS($A$6:A17)-1))</f>
        <v/>
      </c>
      <c r="G17" s="76" t="str">
        <f>IF($A17="","",INDEX('Force Plate'!$I$5:$I$500,MATCH($C$3,'Force Plate'!$B$5:$B$500,0)+ROWS($A$6:A17)-1))</f>
        <v/>
      </c>
      <c r="H17" s="75" t="str">
        <f>IF($A17="","",INDEX(Calc_Latest!$D$5:$D$34,MATCH($C$3,Calc_Latest!$A$5:$A$34,0)))</f>
        <v/>
      </c>
      <c r="I17" s="75" t="str">
        <f>IF($A17="","",INDEX(Calc_Latest!$F$5:$F$34,MATCH($C$3,Calc_Latest!$A$5:$A$34,0)))</f>
        <v/>
      </c>
      <c r="K17" s="74" t="str">
        <f>IF(ROWS($K$6:K17)&gt;COUNTIF('Timing Gates'!$B$5:$B$500,$C$3),"",INDEX('Timing Gates'!$A$5:$A$500,MATCH($C$3,'Timing Gates'!$B$5:$B$500,0)+ROWS($K$6:K17)-1))</f>
        <v/>
      </c>
      <c r="L17" s="75" t="str">
        <f>IF($K17="","",INDEX('Timing Gates'!$C$5:$C$500,MATCH($C$3,'Timing Gates'!$B$5:$B$500,0)+ROWS($K$6:K17)-1))</f>
        <v/>
      </c>
      <c r="M17" s="75" t="str">
        <f>IF($K17="","",INDEX('Timing Gates'!$D$5:$D$500,MATCH($C$3,'Timing Gates'!$B$5:$B$500,0)+ROWS($K$6:K17)-1))</f>
        <v/>
      </c>
      <c r="N17" s="75" t="str">
        <f>IF($K17="","",INDEX('Timing Gates'!$E$5:$E$500,MATCH($C$3,'Timing Gates'!$B$5:$B$500,0)+ROWS($K$6:K17)-1))</f>
        <v/>
      </c>
      <c r="O17" s="75" t="str">
        <f>IF($K17="","",INDEX('Timing Gates'!$F$5:$F$500,MATCH($C$3,'Timing Gates'!$B$5:$B$500,0)+ROWS($K$6:K17)-1))</f>
        <v/>
      </c>
      <c r="P17" s="75" t="str">
        <f>IF($K17="","",INDEX('Timing Gates'!$G$5:$G$500,MATCH($C$3,'Timing Gates'!$B$5:$B$500,0)+ROWS($K$6:K17)-1))</f>
        <v/>
      </c>
      <c r="Q17" s="75" t="str">
        <f>IF($K17="","",INDEX(Calc_Latest!$N$5:$N$34,MATCH($C$3,Calc_Latest!$A$5:$A$34,0)))</f>
        <v/>
      </c>
      <c r="S17" s="74" t="str">
        <f>IF(ROWS($S$6:S17)&gt;COUNTIF(InBody!$B$5:$B$500,$C$3),"",INDEX(InBody!$A$5:$A$500,MATCH($C$3,InBody!$B$5:$B$500,0)+ROWS($S$6:S17)-1))</f>
        <v/>
      </c>
      <c r="T17" s="75" t="str">
        <f>IF($S17="","",INDEX(InBody!$C$5:$C$500,MATCH($C$3,InBody!$B$5:$B$500,0)+ROWS($S$6:S17)-1))</f>
        <v/>
      </c>
      <c r="U17" s="75" t="str">
        <f>IF($S17="","",INDEX(InBody!$D$5:$D$500,MATCH($C$3,InBody!$B$5:$B$500,0)+ROWS($S$6:S17)-1))</f>
        <v/>
      </c>
      <c r="V17" s="75" t="str">
        <f>IF($S17="","",INDEX(InBody!$E$5:$E$500,MATCH($C$3,InBody!$B$5:$B$500,0)+ROWS($S$6:S17)-1))</f>
        <v/>
      </c>
      <c r="W17" s="76" t="str">
        <f>IF($S17="","",INDEX(InBody!$F$5:$F$500,MATCH($C$3,InBody!$B$5:$B$500,0)+ROWS($S$6:S17)-1))</f>
        <v/>
      </c>
      <c r="X17" s="75" t="str">
        <f>IF($S17="","",INDEX(InBody!$G$5:$G$500,MATCH($C$3,InBody!$B$5:$B$500,0)+ROWS($S$6:S17)-1))</f>
        <v/>
      </c>
      <c r="Y17" s="75" t="str">
        <f>IF($S17="","",INDEX(Calc_Latest!$O$5:$O$34,MATCH($C$3,Calc_Latest!$A$5:$A$34,0))-INDEX(Calc_Latest!$P$5:$P$34,MATCH($C$3,Calc_Latest!$A$5:$A$34,0)))</f>
        <v/>
      </c>
    </row>
    <row r="18" spans="1:25">
      <c r="A18" s="71" t="str">
        <f>IF(ROWS($A$6:A18)&gt;COUNTIF('Force Plate'!$B$5:$B$500,$C$3),"",INDEX('Force Plate'!$A$5:$A$500,MATCH($C$3,'Force Plate'!$B$5:$B$500,0)+ROWS($A$6:A18)-1))</f>
        <v/>
      </c>
      <c r="B18" s="72" t="str">
        <f>IF($A18="","",INDEX('Force Plate'!$D$5:$D$500,MATCH($C$3,'Force Plate'!$B$5:$B$500,0)+ROWS($A$6:A18)-1))</f>
        <v/>
      </c>
      <c r="C18" s="72" t="str">
        <f>IF($A18="","",INDEX('Force Plate'!$E$5:$E$500,MATCH($C$3,'Force Plate'!$B$5:$B$500,0)+ROWS($A$6:A18)-1))</f>
        <v/>
      </c>
      <c r="D18" s="72" t="str">
        <f>IF($A18="","",INDEX('Force Plate'!$F$5:$F$500,MATCH($C$3,'Force Plate'!$B$5:$B$500,0)+ROWS($A$6:A18)-1))</f>
        <v/>
      </c>
      <c r="E18" s="72" t="str">
        <f>IF($A18="","",INDEX('Force Plate'!$G$5:$G$500,MATCH($C$3,'Force Plate'!$B$5:$B$500,0)+ROWS($A$6:A18)-1))</f>
        <v/>
      </c>
      <c r="F18" s="72" t="str">
        <f>IF($A18="","",INDEX('Force Plate'!$H$5:$H$500,MATCH($C$3,'Force Plate'!$B$5:$B$500,0)+ROWS($A$6:A18)-1))</f>
        <v/>
      </c>
      <c r="G18" s="73" t="str">
        <f>IF($A18="","",INDEX('Force Plate'!$I$5:$I$500,MATCH($C$3,'Force Plate'!$B$5:$B$500,0)+ROWS($A$6:A18)-1))</f>
        <v/>
      </c>
      <c r="H18" s="72" t="str">
        <f>IF($A18="","",INDEX(Calc_Latest!$D$5:$D$34,MATCH($C$3,Calc_Latest!$A$5:$A$34,0)))</f>
        <v/>
      </c>
      <c r="I18" s="72" t="str">
        <f>IF($A18="","",INDEX(Calc_Latest!$F$5:$F$34,MATCH($C$3,Calc_Latest!$A$5:$A$34,0)))</f>
        <v/>
      </c>
      <c r="K18" s="71" t="str">
        <f>IF(ROWS($K$6:K18)&gt;COUNTIF('Timing Gates'!$B$5:$B$500,$C$3),"",INDEX('Timing Gates'!$A$5:$A$500,MATCH($C$3,'Timing Gates'!$B$5:$B$500,0)+ROWS($K$6:K18)-1))</f>
        <v/>
      </c>
      <c r="L18" s="72" t="str">
        <f>IF($K18="","",INDEX('Timing Gates'!$C$5:$C$500,MATCH($C$3,'Timing Gates'!$B$5:$B$500,0)+ROWS($K$6:K18)-1))</f>
        <v/>
      </c>
      <c r="M18" s="72" t="str">
        <f>IF($K18="","",INDEX('Timing Gates'!$D$5:$D$500,MATCH($C$3,'Timing Gates'!$B$5:$B$500,0)+ROWS($K$6:K18)-1))</f>
        <v/>
      </c>
      <c r="N18" s="72" t="str">
        <f>IF($K18="","",INDEX('Timing Gates'!$E$5:$E$500,MATCH($C$3,'Timing Gates'!$B$5:$B$500,0)+ROWS($K$6:K18)-1))</f>
        <v/>
      </c>
      <c r="O18" s="72" t="str">
        <f>IF($K18="","",INDEX('Timing Gates'!$F$5:$F$500,MATCH($C$3,'Timing Gates'!$B$5:$B$500,0)+ROWS($K$6:K18)-1))</f>
        <v/>
      </c>
      <c r="P18" s="72" t="str">
        <f>IF($K18="","",INDEX('Timing Gates'!$G$5:$G$500,MATCH($C$3,'Timing Gates'!$B$5:$B$500,0)+ROWS($K$6:K18)-1))</f>
        <v/>
      </c>
      <c r="Q18" s="72" t="str">
        <f>IF($K18="","",INDEX(Calc_Latest!$N$5:$N$34,MATCH($C$3,Calc_Latest!$A$5:$A$34,0)))</f>
        <v/>
      </c>
      <c r="S18" s="71" t="str">
        <f>IF(ROWS($S$6:S18)&gt;COUNTIF(InBody!$B$5:$B$500,$C$3),"",INDEX(InBody!$A$5:$A$500,MATCH($C$3,InBody!$B$5:$B$500,0)+ROWS($S$6:S18)-1))</f>
        <v/>
      </c>
      <c r="T18" s="72" t="str">
        <f>IF($S18="","",INDEX(InBody!$C$5:$C$500,MATCH($C$3,InBody!$B$5:$B$500,0)+ROWS($S$6:S18)-1))</f>
        <v/>
      </c>
      <c r="U18" s="72" t="str">
        <f>IF($S18="","",INDEX(InBody!$D$5:$D$500,MATCH($C$3,InBody!$B$5:$B$500,0)+ROWS($S$6:S18)-1))</f>
        <v/>
      </c>
      <c r="V18" s="72" t="str">
        <f>IF($S18="","",INDEX(InBody!$E$5:$E$500,MATCH($C$3,InBody!$B$5:$B$500,0)+ROWS($S$6:S18)-1))</f>
        <v/>
      </c>
      <c r="W18" s="73" t="str">
        <f>IF($S18="","",INDEX(InBody!$F$5:$F$500,MATCH($C$3,InBody!$B$5:$B$500,0)+ROWS($S$6:S18)-1))</f>
        <v/>
      </c>
      <c r="X18" s="72" t="str">
        <f>IF($S18="","",INDEX(InBody!$G$5:$G$500,MATCH($C$3,InBody!$B$5:$B$500,0)+ROWS($S$6:S18)-1))</f>
        <v/>
      </c>
      <c r="Y18" s="72" t="str">
        <f>IF($S18="","",INDEX(Calc_Latest!$O$5:$O$34,MATCH($C$3,Calc_Latest!$A$5:$A$34,0))-INDEX(Calc_Latest!$P$5:$P$34,MATCH($C$3,Calc_Latest!$A$5:$A$34,0)))</f>
        <v/>
      </c>
    </row>
    <row r="19" spans="1:25">
      <c r="A19" s="74" t="str">
        <f>IF(ROWS($A$6:A19)&gt;COUNTIF('Force Plate'!$B$5:$B$500,$C$3),"",INDEX('Force Plate'!$A$5:$A$500,MATCH($C$3,'Force Plate'!$B$5:$B$500,0)+ROWS($A$6:A19)-1))</f>
        <v/>
      </c>
      <c r="B19" s="75" t="str">
        <f>IF($A19="","",INDEX('Force Plate'!$D$5:$D$500,MATCH($C$3,'Force Plate'!$B$5:$B$500,0)+ROWS($A$6:A19)-1))</f>
        <v/>
      </c>
      <c r="C19" s="75" t="str">
        <f>IF($A19="","",INDEX('Force Plate'!$E$5:$E$500,MATCH($C$3,'Force Plate'!$B$5:$B$500,0)+ROWS($A$6:A19)-1))</f>
        <v/>
      </c>
      <c r="D19" s="75" t="str">
        <f>IF($A19="","",INDEX('Force Plate'!$F$5:$F$500,MATCH($C$3,'Force Plate'!$B$5:$B$500,0)+ROWS($A$6:A19)-1))</f>
        <v/>
      </c>
      <c r="E19" s="75" t="str">
        <f>IF($A19="","",INDEX('Force Plate'!$G$5:$G$500,MATCH($C$3,'Force Plate'!$B$5:$B$500,0)+ROWS($A$6:A19)-1))</f>
        <v/>
      </c>
      <c r="F19" s="75" t="str">
        <f>IF($A19="","",INDEX('Force Plate'!$H$5:$H$500,MATCH($C$3,'Force Plate'!$B$5:$B$500,0)+ROWS($A$6:A19)-1))</f>
        <v/>
      </c>
      <c r="G19" s="76" t="str">
        <f>IF($A19="","",INDEX('Force Plate'!$I$5:$I$500,MATCH($C$3,'Force Plate'!$B$5:$B$500,0)+ROWS($A$6:A19)-1))</f>
        <v/>
      </c>
      <c r="H19" s="75" t="str">
        <f>IF($A19="","",INDEX(Calc_Latest!$D$5:$D$34,MATCH($C$3,Calc_Latest!$A$5:$A$34,0)))</f>
        <v/>
      </c>
      <c r="I19" s="75" t="str">
        <f>IF($A19="","",INDEX(Calc_Latest!$F$5:$F$34,MATCH($C$3,Calc_Latest!$A$5:$A$34,0)))</f>
        <v/>
      </c>
      <c r="K19" s="74" t="str">
        <f>IF(ROWS($K$6:K19)&gt;COUNTIF('Timing Gates'!$B$5:$B$500,$C$3),"",INDEX('Timing Gates'!$A$5:$A$500,MATCH($C$3,'Timing Gates'!$B$5:$B$500,0)+ROWS($K$6:K19)-1))</f>
        <v/>
      </c>
      <c r="L19" s="75" t="str">
        <f>IF($K19="","",INDEX('Timing Gates'!$C$5:$C$500,MATCH($C$3,'Timing Gates'!$B$5:$B$500,0)+ROWS($K$6:K19)-1))</f>
        <v/>
      </c>
      <c r="M19" s="75" t="str">
        <f>IF($K19="","",INDEX('Timing Gates'!$D$5:$D$500,MATCH($C$3,'Timing Gates'!$B$5:$B$500,0)+ROWS($K$6:K19)-1))</f>
        <v/>
      </c>
      <c r="N19" s="75" t="str">
        <f>IF($K19="","",INDEX('Timing Gates'!$E$5:$E$500,MATCH($C$3,'Timing Gates'!$B$5:$B$500,0)+ROWS($K$6:K19)-1))</f>
        <v/>
      </c>
      <c r="O19" s="75" t="str">
        <f>IF($K19="","",INDEX('Timing Gates'!$F$5:$F$500,MATCH($C$3,'Timing Gates'!$B$5:$B$500,0)+ROWS($K$6:K19)-1))</f>
        <v/>
      </c>
      <c r="P19" s="75" t="str">
        <f>IF($K19="","",INDEX('Timing Gates'!$G$5:$G$500,MATCH($C$3,'Timing Gates'!$B$5:$B$500,0)+ROWS($K$6:K19)-1))</f>
        <v/>
      </c>
      <c r="Q19" s="75" t="str">
        <f>IF($K19="","",INDEX(Calc_Latest!$N$5:$N$34,MATCH($C$3,Calc_Latest!$A$5:$A$34,0)))</f>
        <v/>
      </c>
      <c r="S19" s="74" t="str">
        <f>IF(ROWS($S$6:S19)&gt;COUNTIF(InBody!$B$5:$B$500,$C$3),"",INDEX(InBody!$A$5:$A$500,MATCH($C$3,InBody!$B$5:$B$500,0)+ROWS($S$6:S19)-1))</f>
        <v/>
      </c>
      <c r="T19" s="75" t="str">
        <f>IF($S19="","",INDEX(InBody!$C$5:$C$500,MATCH($C$3,InBody!$B$5:$B$500,0)+ROWS($S$6:S19)-1))</f>
        <v/>
      </c>
      <c r="U19" s="75" t="str">
        <f>IF($S19="","",INDEX(InBody!$D$5:$D$500,MATCH($C$3,InBody!$B$5:$B$500,0)+ROWS($S$6:S19)-1))</f>
        <v/>
      </c>
      <c r="V19" s="75" t="str">
        <f>IF($S19="","",INDEX(InBody!$E$5:$E$500,MATCH($C$3,InBody!$B$5:$B$500,0)+ROWS($S$6:S19)-1))</f>
        <v/>
      </c>
      <c r="W19" s="76" t="str">
        <f>IF($S19="","",INDEX(InBody!$F$5:$F$500,MATCH($C$3,InBody!$B$5:$B$500,0)+ROWS($S$6:S19)-1))</f>
        <v/>
      </c>
      <c r="X19" s="75" t="str">
        <f>IF($S19="","",INDEX(InBody!$G$5:$G$500,MATCH($C$3,InBody!$B$5:$B$500,0)+ROWS($S$6:S19)-1))</f>
        <v/>
      </c>
      <c r="Y19" s="75" t="str">
        <f>IF($S19="","",INDEX(Calc_Latest!$O$5:$O$34,MATCH($C$3,Calc_Latest!$A$5:$A$34,0))-INDEX(Calc_Latest!$P$5:$P$34,MATCH($C$3,Calc_Latest!$A$5:$A$34,0)))</f>
        <v/>
      </c>
    </row>
    <row r="20" spans="1:25">
      <c r="A20" s="71" t="str">
        <f>IF(ROWS($A$6:A20)&gt;COUNTIF('Force Plate'!$B$5:$B$500,$C$3),"",INDEX('Force Plate'!$A$5:$A$500,MATCH($C$3,'Force Plate'!$B$5:$B$500,0)+ROWS($A$6:A20)-1))</f>
        <v/>
      </c>
      <c r="B20" s="72" t="str">
        <f>IF($A20="","",INDEX('Force Plate'!$D$5:$D$500,MATCH($C$3,'Force Plate'!$B$5:$B$500,0)+ROWS($A$6:A20)-1))</f>
        <v/>
      </c>
      <c r="C20" s="72" t="str">
        <f>IF($A20="","",INDEX('Force Plate'!$E$5:$E$500,MATCH($C$3,'Force Plate'!$B$5:$B$500,0)+ROWS($A$6:A20)-1))</f>
        <v/>
      </c>
      <c r="D20" s="72" t="str">
        <f>IF($A20="","",INDEX('Force Plate'!$F$5:$F$500,MATCH($C$3,'Force Plate'!$B$5:$B$500,0)+ROWS($A$6:A20)-1))</f>
        <v/>
      </c>
      <c r="E20" s="72" t="str">
        <f>IF($A20="","",INDEX('Force Plate'!$G$5:$G$500,MATCH($C$3,'Force Plate'!$B$5:$B$500,0)+ROWS($A$6:A20)-1))</f>
        <v/>
      </c>
      <c r="F20" s="72" t="str">
        <f>IF($A20="","",INDEX('Force Plate'!$H$5:$H$500,MATCH($C$3,'Force Plate'!$B$5:$B$500,0)+ROWS($A$6:A20)-1))</f>
        <v/>
      </c>
      <c r="G20" s="73" t="str">
        <f>IF($A20="","",INDEX('Force Plate'!$I$5:$I$500,MATCH($C$3,'Force Plate'!$B$5:$B$500,0)+ROWS($A$6:A20)-1))</f>
        <v/>
      </c>
      <c r="H20" s="72" t="str">
        <f>IF($A20="","",INDEX(Calc_Latest!$D$5:$D$34,MATCH($C$3,Calc_Latest!$A$5:$A$34,0)))</f>
        <v/>
      </c>
      <c r="I20" s="72" t="str">
        <f>IF($A20="","",INDEX(Calc_Latest!$F$5:$F$34,MATCH($C$3,Calc_Latest!$A$5:$A$34,0)))</f>
        <v/>
      </c>
      <c r="K20" s="71" t="str">
        <f>IF(ROWS($K$6:K20)&gt;COUNTIF('Timing Gates'!$B$5:$B$500,$C$3),"",INDEX('Timing Gates'!$A$5:$A$500,MATCH($C$3,'Timing Gates'!$B$5:$B$500,0)+ROWS($K$6:K20)-1))</f>
        <v/>
      </c>
      <c r="L20" s="72" t="str">
        <f>IF($K20="","",INDEX('Timing Gates'!$C$5:$C$500,MATCH($C$3,'Timing Gates'!$B$5:$B$500,0)+ROWS($K$6:K20)-1))</f>
        <v/>
      </c>
      <c r="M20" s="72" t="str">
        <f>IF($K20="","",INDEX('Timing Gates'!$D$5:$D$500,MATCH($C$3,'Timing Gates'!$B$5:$B$500,0)+ROWS($K$6:K20)-1))</f>
        <v/>
      </c>
      <c r="N20" s="72" t="str">
        <f>IF($K20="","",INDEX('Timing Gates'!$E$5:$E$500,MATCH($C$3,'Timing Gates'!$B$5:$B$500,0)+ROWS($K$6:K20)-1))</f>
        <v/>
      </c>
      <c r="O20" s="72" t="str">
        <f>IF($K20="","",INDEX('Timing Gates'!$F$5:$F$500,MATCH($C$3,'Timing Gates'!$B$5:$B$500,0)+ROWS($K$6:K20)-1))</f>
        <v/>
      </c>
      <c r="P20" s="72" t="str">
        <f>IF($K20="","",INDEX('Timing Gates'!$G$5:$G$500,MATCH($C$3,'Timing Gates'!$B$5:$B$500,0)+ROWS($K$6:K20)-1))</f>
        <v/>
      </c>
      <c r="Q20" s="72" t="str">
        <f>IF($K20="","",INDEX(Calc_Latest!$N$5:$N$34,MATCH($C$3,Calc_Latest!$A$5:$A$34,0)))</f>
        <v/>
      </c>
      <c r="S20" s="71" t="str">
        <f>IF(ROWS($S$6:S20)&gt;COUNTIF(InBody!$B$5:$B$500,$C$3),"",INDEX(InBody!$A$5:$A$500,MATCH($C$3,InBody!$B$5:$B$500,0)+ROWS($S$6:S20)-1))</f>
        <v/>
      </c>
      <c r="T20" s="72" t="str">
        <f>IF($S20="","",INDEX(InBody!$C$5:$C$500,MATCH($C$3,InBody!$B$5:$B$500,0)+ROWS($S$6:S20)-1))</f>
        <v/>
      </c>
      <c r="U20" s="72" t="str">
        <f>IF($S20="","",INDEX(InBody!$D$5:$D$500,MATCH($C$3,InBody!$B$5:$B$500,0)+ROWS($S$6:S20)-1))</f>
        <v/>
      </c>
      <c r="V20" s="72" t="str">
        <f>IF($S20="","",INDEX(InBody!$E$5:$E$500,MATCH($C$3,InBody!$B$5:$B$500,0)+ROWS($S$6:S20)-1))</f>
        <v/>
      </c>
      <c r="W20" s="73" t="str">
        <f>IF($S20="","",INDEX(InBody!$F$5:$F$500,MATCH($C$3,InBody!$B$5:$B$500,0)+ROWS($S$6:S20)-1))</f>
        <v/>
      </c>
      <c r="X20" s="72" t="str">
        <f>IF($S20="","",INDEX(InBody!$G$5:$G$500,MATCH($C$3,InBody!$B$5:$B$500,0)+ROWS($S$6:S20)-1))</f>
        <v/>
      </c>
      <c r="Y20" s="72" t="str">
        <f>IF($S20="","",INDEX(Calc_Latest!$O$5:$O$34,MATCH($C$3,Calc_Latest!$A$5:$A$34,0))-INDEX(Calc_Latest!$P$5:$P$34,MATCH($C$3,Calc_Latest!$A$5:$A$34,0)))</f>
        <v/>
      </c>
    </row>
    <row r="21" spans="1:25">
      <c r="A21" s="74" t="str">
        <f>IF(ROWS($A$6:A21)&gt;COUNTIF('Force Plate'!$B$5:$B$500,$C$3),"",INDEX('Force Plate'!$A$5:$A$500,MATCH($C$3,'Force Plate'!$B$5:$B$500,0)+ROWS($A$6:A21)-1))</f>
        <v/>
      </c>
      <c r="B21" s="75" t="str">
        <f>IF($A21="","",INDEX('Force Plate'!$D$5:$D$500,MATCH($C$3,'Force Plate'!$B$5:$B$500,0)+ROWS($A$6:A21)-1))</f>
        <v/>
      </c>
      <c r="C21" s="75" t="str">
        <f>IF($A21="","",INDEX('Force Plate'!$E$5:$E$500,MATCH($C$3,'Force Plate'!$B$5:$B$500,0)+ROWS($A$6:A21)-1))</f>
        <v/>
      </c>
      <c r="D21" s="75" t="str">
        <f>IF($A21="","",INDEX('Force Plate'!$F$5:$F$500,MATCH($C$3,'Force Plate'!$B$5:$B$500,0)+ROWS($A$6:A21)-1))</f>
        <v/>
      </c>
      <c r="E21" s="75" t="str">
        <f>IF($A21="","",INDEX('Force Plate'!$G$5:$G$500,MATCH($C$3,'Force Plate'!$B$5:$B$500,0)+ROWS($A$6:A21)-1))</f>
        <v/>
      </c>
      <c r="F21" s="75" t="str">
        <f>IF($A21="","",INDEX('Force Plate'!$H$5:$H$500,MATCH($C$3,'Force Plate'!$B$5:$B$500,0)+ROWS($A$6:A21)-1))</f>
        <v/>
      </c>
      <c r="G21" s="76" t="str">
        <f>IF($A21="","",INDEX('Force Plate'!$I$5:$I$500,MATCH($C$3,'Force Plate'!$B$5:$B$500,0)+ROWS($A$6:A21)-1))</f>
        <v/>
      </c>
      <c r="H21" s="75" t="str">
        <f>IF($A21="","",INDEX(Calc_Latest!$D$5:$D$34,MATCH($C$3,Calc_Latest!$A$5:$A$34,0)))</f>
        <v/>
      </c>
      <c r="I21" s="75" t="str">
        <f>IF($A21="","",INDEX(Calc_Latest!$F$5:$F$34,MATCH($C$3,Calc_Latest!$A$5:$A$34,0)))</f>
        <v/>
      </c>
      <c r="K21" s="74" t="str">
        <f>IF(ROWS($K$6:K21)&gt;COUNTIF('Timing Gates'!$B$5:$B$500,$C$3),"",INDEX('Timing Gates'!$A$5:$A$500,MATCH($C$3,'Timing Gates'!$B$5:$B$500,0)+ROWS($K$6:K21)-1))</f>
        <v/>
      </c>
      <c r="L21" s="75" t="str">
        <f>IF($K21="","",INDEX('Timing Gates'!$C$5:$C$500,MATCH($C$3,'Timing Gates'!$B$5:$B$500,0)+ROWS($K$6:K21)-1))</f>
        <v/>
      </c>
      <c r="M21" s="75" t="str">
        <f>IF($K21="","",INDEX('Timing Gates'!$D$5:$D$500,MATCH($C$3,'Timing Gates'!$B$5:$B$500,0)+ROWS($K$6:K21)-1))</f>
        <v/>
      </c>
      <c r="N21" s="75" t="str">
        <f>IF($K21="","",INDEX('Timing Gates'!$E$5:$E$500,MATCH($C$3,'Timing Gates'!$B$5:$B$500,0)+ROWS($K$6:K21)-1))</f>
        <v/>
      </c>
      <c r="O21" s="75" t="str">
        <f>IF($K21="","",INDEX('Timing Gates'!$F$5:$F$500,MATCH($C$3,'Timing Gates'!$B$5:$B$500,0)+ROWS($K$6:K21)-1))</f>
        <v/>
      </c>
      <c r="P21" s="75" t="str">
        <f>IF($K21="","",INDEX('Timing Gates'!$G$5:$G$500,MATCH($C$3,'Timing Gates'!$B$5:$B$500,0)+ROWS($K$6:K21)-1))</f>
        <v/>
      </c>
      <c r="Q21" s="75" t="str">
        <f>IF($K21="","",INDEX(Calc_Latest!$N$5:$N$34,MATCH($C$3,Calc_Latest!$A$5:$A$34,0)))</f>
        <v/>
      </c>
      <c r="S21" s="74" t="str">
        <f>IF(ROWS($S$6:S21)&gt;COUNTIF(InBody!$B$5:$B$500,$C$3),"",INDEX(InBody!$A$5:$A$500,MATCH($C$3,InBody!$B$5:$B$500,0)+ROWS($S$6:S21)-1))</f>
        <v/>
      </c>
      <c r="T21" s="75" t="str">
        <f>IF($S21="","",INDEX(InBody!$C$5:$C$500,MATCH($C$3,InBody!$B$5:$B$500,0)+ROWS($S$6:S21)-1))</f>
        <v/>
      </c>
      <c r="U21" s="75" t="str">
        <f>IF($S21="","",INDEX(InBody!$D$5:$D$500,MATCH($C$3,InBody!$B$5:$B$500,0)+ROWS($S$6:S21)-1))</f>
        <v/>
      </c>
      <c r="V21" s="75" t="str">
        <f>IF($S21="","",INDEX(InBody!$E$5:$E$500,MATCH($C$3,InBody!$B$5:$B$500,0)+ROWS($S$6:S21)-1))</f>
        <v/>
      </c>
      <c r="W21" s="76" t="str">
        <f>IF($S21="","",INDEX(InBody!$F$5:$F$500,MATCH($C$3,InBody!$B$5:$B$500,0)+ROWS($S$6:S21)-1))</f>
        <v/>
      </c>
      <c r="X21" s="75" t="str">
        <f>IF($S21="","",INDEX(InBody!$G$5:$G$500,MATCH($C$3,InBody!$B$5:$B$500,0)+ROWS($S$6:S21)-1))</f>
        <v/>
      </c>
      <c r="Y21" s="75" t="str">
        <f>IF($S21="","",INDEX(Calc_Latest!$O$5:$O$34,MATCH($C$3,Calc_Latest!$A$5:$A$34,0))-INDEX(Calc_Latest!$P$5:$P$34,MATCH($C$3,Calc_Latest!$A$5:$A$34,0)))</f>
        <v/>
      </c>
    </row>
    <row r="22" spans="1:25">
      <c r="A22" s="71" t="str">
        <f>IF(ROWS($A$6:A22)&gt;COUNTIF('Force Plate'!$B$5:$B$500,$C$3),"",INDEX('Force Plate'!$A$5:$A$500,MATCH($C$3,'Force Plate'!$B$5:$B$500,0)+ROWS($A$6:A22)-1))</f>
        <v/>
      </c>
      <c r="B22" s="72" t="str">
        <f>IF($A22="","",INDEX('Force Plate'!$D$5:$D$500,MATCH($C$3,'Force Plate'!$B$5:$B$500,0)+ROWS($A$6:A22)-1))</f>
        <v/>
      </c>
      <c r="C22" s="72" t="str">
        <f>IF($A22="","",INDEX('Force Plate'!$E$5:$E$500,MATCH($C$3,'Force Plate'!$B$5:$B$500,0)+ROWS($A$6:A22)-1))</f>
        <v/>
      </c>
      <c r="D22" s="72" t="str">
        <f>IF($A22="","",INDEX('Force Plate'!$F$5:$F$500,MATCH($C$3,'Force Plate'!$B$5:$B$500,0)+ROWS($A$6:A22)-1))</f>
        <v/>
      </c>
      <c r="E22" s="72" t="str">
        <f>IF($A22="","",INDEX('Force Plate'!$G$5:$G$500,MATCH($C$3,'Force Plate'!$B$5:$B$500,0)+ROWS($A$6:A22)-1))</f>
        <v/>
      </c>
      <c r="F22" s="72" t="str">
        <f>IF($A22="","",INDEX('Force Plate'!$H$5:$H$500,MATCH($C$3,'Force Plate'!$B$5:$B$500,0)+ROWS($A$6:A22)-1))</f>
        <v/>
      </c>
      <c r="G22" s="73" t="str">
        <f>IF($A22="","",INDEX('Force Plate'!$I$5:$I$500,MATCH($C$3,'Force Plate'!$B$5:$B$500,0)+ROWS($A$6:A22)-1))</f>
        <v/>
      </c>
      <c r="H22" s="72" t="str">
        <f>IF($A22="","",INDEX(Calc_Latest!$D$5:$D$34,MATCH($C$3,Calc_Latest!$A$5:$A$34,0)))</f>
        <v/>
      </c>
      <c r="I22" s="72" t="str">
        <f>IF($A22="","",INDEX(Calc_Latest!$F$5:$F$34,MATCH($C$3,Calc_Latest!$A$5:$A$34,0)))</f>
        <v/>
      </c>
      <c r="K22" s="71" t="str">
        <f>IF(ROWS($K$6:K22)&gt;COUNTIF('Timing Gates'!$B$5:$B$500,$C$3),"",INDEX('Timing Gates'!$A$5:$A$500,MATCH($C$3,'Timing Gates'!$B$5:$B$500,0)+ROWS($K$6:K22)-1))</f>
        <v/>
      </c>
      <c r="L22" s="72" t="str">
        <f>IF($K22="","",INDEX('Timing Gates'!$C$5:$C$500,MATCH($C$3,'Timing Gates'!$B$5:$B$500,0)+ROWS($K$6:K22)-1))</f>
        <v/>
      </c>
      <c r="M22" s="72" t="str">
        <f>IF($K22="","",INDEX('Timing Gates'!$D$5:$D$500,MATCH($C$3,'Timing Gates'!$B$5:$B$500,0)+ROWS($K$6:K22)-1))</f>
        <v/>
      </c>
      <c r="N22" s="72" t="str">
        <f>IF($K22="","",INDEX('Timing Gates'!$E$5:$E$500,MATCH($C$3,'Timing Gates'!$B$5:$B$500,0)+ROWS($K$6:K22)-1))</f>
        <v/>
      </c>
      <c r="O22" s="72" t="str">
        <f>IF($K22="","",INDEX('Timing Gates'!$F$5:$F$500,MATCH($C$3,'Timing Gates'!$B$5:$B$500,0)+ROWS($K$6:K22)-1))</f>
        <v/>
      </c>
      <c r="P22" s="72" t="str">
        <f>IF($K22="","",INDEX('Timing Gates'!$G$5:$G$500,MATCH($C$3,'Timing Gates'!$B$5:$B$500,0)+ROWS($K$6:K22)-1))</f>
        <v/>
      </c>
      <c r="Q22" s="72" t="str">
        <f>IF($K22="","",INDEX(Calc_Latest!$N$5:$N$34,MATCH($C$3,Calc_Latest!$A$5:$A$34,0)))</f>
        <v/>
      </c>
      <c r="S22" s="71" t="str">
        <f>IF(ROWS($S$6:S22)&gt;COUNTIF(InBody!$B$5:$B$500,$C$3),"",INDEX(InBody!$A$5:$A$500,MATCH($C$3,InBody!$B$5:$B$500,0)+ROWS($S$6:S22)-1))</f>
        <v/>
      </c>
      <c r="T22" s="72" t="str">
        <f>IF($S22="","",INDEX(InBody!$C$5:$C$500,MATCH($C$3,InBody!$B$5:$B$500,0)+ROWS($S$6:S22)-1))</f>
        <v/>
      </c>
      <c r="U22" s="72" t="str">
        <f>IF($S22="","",INDEX(InBody!$D$5:$D$500,MATCH($C$3,InBody!$B$5:$B$500,0)+ROWS($S$6:S22)-1))</f>
        <v/>
      </c>
      <c r="V22" s="72" t="str">
        <f>IF($S22="","",INDEX(InBody!$E$5:$E$500,MATCH($C$3,InBody!$B$5:$B$500,0)+ROWS($S$6:S22)-1))</f>
        <v/>
      </c>
      <c r="W22" s="73" t="str">
        <f>IF($S22="","",INDEX(InBody!$F$5:$F$500,MATCH($C$3,InBody!$B$5:$B$500,0)+ROWS($S$6:S22)-1))</f>
        <v/>
      </c>
      <c r="X22" s="72" t="str">
        <f>IF($S22="","",INDEX(InBody!$G$5:$G$500,MATCH($C$3,InBody!$B$5:$B$500,0)+ROWS($S$6:S22)-1))</f>
        <v/>
      </c>
      <c r="Y22" s="72" t="str">
        <f>IF($S22="","",INDEX(Calc_Latest!$O$5:$O$34,MATCH($C$3,Calc_Latest!$A$5:$A$34,0))-INDEX(Calc_Latest!$P$5:$P$34,MATCH($C$3,Calc_Latest!$A$5:$A$34,0)))</f>
        <v/>
      </c>
    </row>
    <row r="23" spans="1:25">
      <c r="A23" s="74" t="str">
        <f>IF(ROWS($A$6:A23)&gt;COUNTIF('Force Plate'!$B$5:$B$500,$C$3),"",INDEX('Force Plate'!$A$5:$A$500,MATCH($C$3,'Force Plate'!$B$5:$B$500,0)+ROWS($A$6:A23)-1))</f>
        <v/>
      </c>
      <c r="B23" s="75" t="str">
        <f>IF($A23="","",INDEX('Force Plate'!$D$5:$D$500,MATCH($C$3,'Force Plate'!$B$5:$B$500,0)+ROWS($A$6:A23)-1))</f>
        <v/>
      </c>
      <c r="C23" s="75" t="str">
        <f>IF($A23="","",INDEX('Force Plate'!$E$5:$E$500,MATCH($C$3,'Force Plate'!$B$5:$B$500,0)+ROWS($A$6:A23)-1))</f>
        <v/>
      </c>
      <c r="D23" s="75" t="str">
        <f>IF($A23="","",INDEX('Force Plate'!$F$5:$F$500,MATCH($C$3,'Force Plate'!$B$5:$B$500,0)+ROWS($A$6:A23)-1))</f>
        <v/>
      </c>
      <c r="E23" s="75" t="str">
        <f>IF($A23="","",INDEX('Force Plate'!$G$5:$G$500,MATCH($C$3,'Force Plate'!$B$5:$B$500,0)+ROWS($A$6:A23)-1))</f>
        <v/>
      </c>
      <c r="F23" s="75" t="str">
        <f>IF($A23="","",INDEX('Force Plate'!$H$5:$H$500,MATCH($C$3,'Force Plate'!$B$5:$B$500,0)+ROWS($A$6:A23)-1))</f>
        <v/>
      </c>
      <c r="G23" s="76" t="str">
        <f>IF($A23="","",INDEX('Force Plate'!$I$5:$I$500,MATCH($C$3,'Force Plate'!$B$5:$B$500,0)+ROWS($A$6:A23)-1))</f>
        <v/>
      </c>
      <c r="H23" s="75" t="str">
        <f>IF($A23="","",INDEX(Calc_Latest!$D$5:$D$34,MATCH($C$3,Calc_Latest!$A$5:$A$34,0)))</f>
        <v/>
      </c>
      <c r="I23" s="75" t="str">
        <f>IF($A23="","",INDEX(Calc_Latest!$F$5:$F$34,MATCH($C$3,Calc_Latest!$A$5:$A$34,0)))</f>
        <v/>
      </c>
      <c r="K23" s="74" t="str">
        <f>IF(ROWS($K$6:K23)&gt;COUNTIF('Timing Gates'!$B$5:$B$500,$C$3),"",INDEX('Timing Gates'!$A$5:$A$500,MATCH($C$3,'Timing Gates'!$B$5:$B$500,0)+ROWS($K$6:K23)-1))</f>
        <v/>
      </c>
      <c r="L23" s="75" t="str">
        <f>IF($K23="","",INDEX('Timing Gates'!$C$5:$C$500,MATCH($C$3,'Timing Gates'!$B$5:$B$500,0)+ROWS($K$6:K23)-1))</f>
        <v/>
      </c>
      <c r="M23" s="75" t="str">
        <f>IF($K23="","",INDEX('Timing Gates'!$D$5:$D$500,MATCH($C$3,'Timing Gates'!$B$5:$B$500,0)+ROWS($K$6:K23)-1))</f>
        <v/>
      </c>
      <c r="N23" s="75" t="str">
        <f>IF($K23="","",INDEX('Timing Gates'!$E$5:$E$500,MATCH($C$3,'Timing Gates'!$B$5:$B$500,0)+ROWS($K$6:K23)-1))</f>
        <v/>
      </c>
      <c r="O23" s="75" t="str">
        <f>IF($K23="","",INDEX('Timing Gates'!$F$5:$F$500,MATCH($C$3,'Timing Gates'!$B$5:$B$500,0)+ROWS($K$6:K23)-1))</f>
        <v/>
      </c>
      <c r="P23" s="75" t="str">
        <f>IF($K23="","",INDEX('Timing Gates'!$G$5:$G$500,MATCH($C$3,'Timing Gates'!$B$5:$B$500,0)+ROWS($K$6:K23)-1))</f>
        <v/>
      </c>
      <c r="Q23" s="75" t="str">
        <f>IF($K23="","",INDEX(Calc_Latest!$N$5:$N$34,MATCH($C$3,Calc_Latest!$A$5:$A$34,0)))</f>
        <v/>
      </c>
      <c r="S23" s="74" t="str">
        <f>IF(ROWS($S$6:S23)&gt;COUNTIF(InBody!$B$5:$B$500,$C$3),"",INDEX(InBody!$A$5:$A$500,MATCH($C$3,InBody!$B$5:$B$500,0)+ROWS($S$6:S23)-1))</f>
        <v/>
      </c>
      <c r="T23" s="75" t="str">
        <f>IF($S23="","",INDEX(InBody!$C$5:$C$500,MATCH($C$3,InBody!$B$5:$B$500,0)+ROWS($S$6:S23)-1))</f>
        <v/>
      </c>
      <c r="U23" s="75" t="str">
        <f>IF($S23="","",INDEX(InBody!$D$5:$D$500,MATCH($C$3,InBody!$B$5:$B$500,0)+ROWS($S$6:S23)-1))</f>
        <v/>
      </c>
      <c r="V23" s="75" t="str">
        <f>IF($S23="","",INDEX(InBody!$E$5:$E$500,MATCH($C$3,InBody!$B$5:$B$500,0)+ROWS($S$6:S23)-1))</f>
        <v/>
      </c>
      <c r="W23" s="76" t="str">
        <f>IF($S23="","",INDEX(InBody!$F$5:$F$500,MATCH($C$3,InBody!$B$5:$B$500,0)+ROWS($S$6:S23)-1))</f>
        <v/>
      </c>
      <c r="X23" s="75" t="str">
        <f>IF($S23="","",INDEX(InBody!$G$5:$G$500,MATCH($C$3,InBody!$B$5:$B$500,0)+ROWS($S$6:S23)-1))</f>
        <v/>
      </c>
      <c r="Y23" s="75" t="str">
        <f>IF($S23="","",INDEX(Calc_Latest!$O$5:$O$34,MATCH($C$3,Calc_Latest!$A$5:$A$34,0))-INDEX(Calc_Latest!$P$5:$P$34,MATCH($C$3,Calc_Latest!$A$5:$A$34,0)))</f>
        <v/>
      </c>
    </row>
    <row r="24" spans="1:25">
      <c r="A24" s="71" t="str">
        <f>IF(ROWS($A$6:A24)&gt;COUNTIF('Force Plate'!$B$5:$B$500,$C$3),"",INDEX('Force Plate'!$A$5:$A$500,MATCH($C$3,'Force Plate'!$B$5:$B$500,0)+ROWS($A$6:A24)-1))</f>
        <v/>
      </c>
      <c r="B24" s="72" t="str">
        <f>IF($A24="","",INDEX('Force Plate'!$D$5:$D$500,MATCH($C$3,'Force Plate'!$B$5:$B$500,0)+ROWS($A$6:A24)-1))</f>
        <v/>
      </c>
      <c r="C24" s="72" t="str">
        <f>IF($A24="","",INDEX('Force Plate'!$E$5:$E$500,MATCH($C$3,'Force Plate'!$B$5:$B$500,0)+ROWS($A$6:A24)-1))</f>
        <v/>
      </c>
      <c r="D24" s="72" t="str">
        <f>IF($A24="","",INDEX('Force Plate'!$F$5:$F$500,MATCH($C$3,'Force Plate'!$B$5:$B$500,0)+ROWS($A$6:A24)-1))</f>
        <v/>
      </c>
      <c r="E24" s="72" t="str">
        <f>IF($A24="","",INDEX('Force Plate'!$G$5:$G$500,MATCH($C$3,'Force Plate'!$B$5:$B$500,0)+ROWS($A$6:A24)-1))</f>
        <v/>
      </c>
      <c r="F24" s="72" t="str">
        <f>IF($A24="","",INDEX('Force Plate'!$H$5:$H$500,MATCH($C$3,'Force Plate'!$B$5:$B$500,0)+ROWS($A$6:A24)-1))</f>
        <v/>
      </c>
      <c r="G24" s="73" t="str">
        <f>IF($A24="","",INDEX('Force Plate'!$I$5:$I$500,MATCH($C$3,'Force Plate'!$B$5:$B$500,0)+ROWS($A$6:A24)-1))</f>
        <v/>
      </c>
      <c r="H24" s="72" t="str">
        <f>IF($A24="","",INDEX(Calc_Latest!$D$5:$D$34,MATCH($C$3,Calc_Latest!$A$5:$A$34,0)))</f>
        <v/>
      </c>
      <c r="I24" s="72" t="str">
        <f>IF($A24="","",INDEX(Calc_Latest!$F$5:$F$34,MATCH($C$3,Calc_Latest!$A$5:$A$34,0)))</f>
        <v/>
      </c>
      <c r="K24" s="71" t="str">
        <f>IF(ROWS($K$6:K24)&gt;COUNTIF('Timing Gates'!$B$5:$B$500,$C$3),"",INDEX('Timing Gates'!$A$5:$A$500,MATCH($C$3,'Timing Gates'!$B$5:$B$500,0)+ROWS($K$6:K24)-1))</f>
        <v/>
      </c>
      <c r="L24" s="72" t="str">
        <f>IF($K24="","",INDEX('Timing Gates'!$C$5:$C$500,MATCH($C$3,'Timing Gates'!$B$5:$B$500,0)+ROWS($K$6:K24)-1))</f>
        <v/>
      </c>
      <c r="M24" s="72" t="str">
        <f>IF($K24="","",INDEX('Timing Gates'!$D$5:$D$500,MATCH($C$3,'Timing Gates'!$B$5:$B$500,0)+ROWS($K$6:K24)-1))</f>
        <v/>
      </c>
      <c r="N24" s="72" t="str">
        <f>IF($K24="","",INDEX('Timing Gates'!$E$5:$E$500,MATCH($C$3,'Timing Gates'!$B$5:$B$500,0)+ROWS($K$6:K24)-1))</f>
        <v/>
      </c>
      <c r="O24" s="72" t="str">
        <f>IF($K24="","",INDEX('Timing Gates'!$F$5:$F$500,MATCH($C$3,'Timing Gates'!$B$5:$B$500,0)+ROWS($K$6:K24)-1))</f>
        <v/>
      </c>
      <c r="P24" s="72" t="str">
        <f>IF($K24="","",INDEX('Timing Gates'!$G$5:$G$500,MATCH($C$3,'Timing Gates'!$B$5:$B$500,0)+ROWS($K$6:K24)-1))</f>
        <v/>
      </c>
      <c r="Q24" s="72" t="str">
        <f>IF($K24="","",INDEX(Calc_Latest!$N$5:$N$34,MATCH($C$3,Calc_Latest!$A$5:$A$34,0)))</f>
        <v/>
      </c>
      <c r="S24" s="71" t="str">
        <f>IF(ROWS($S$6:S24)&gt;COUNTIF(InBody!$B$5:$B$500,$C$3),"",INDEX(InBody!$A$5:$A$500,MATCH($C$3,InBody!$B$5:$B$500,0)+ROWS($S$6:S24)-1))</f>
        <v/>
      </c>
      <c r="T24" s="72" t="str">
        <f>IF($S24="","",INDEX(InBody!$C$5:$C$500,MATCH($C$3,InBody!$B$5:$B$500,0)+ROWS($S$6:S24)-1))</f>
        <v/>
      </c>
      <c r="U24" s="72" t="str">
        <f>IF($S24="","",INDEX(InBody!$D$5:$D$500,MATCH($C$3,InBody!$B$5:$B$500,0)+ROWS($S$6:S24)-1))</f>
        <v/>
      </c>
      <c r="V24" s="72" t="str">
        <f>IF($S24="","",INDEX(InBody!$E$5:$E$500,MATCH($C$3,InBody!$B$5:$B$500,0)+ROWS($S$6:S24)-1))</f>
        <v/>
      </c>
      <c r="W24" s="73" t="str">
        <f>IF($S24="","",INDEX(InBody!$F$5:$F$500,MATCH($C$3,InBody!$B$5:$B$500,0)+ROWS($S$6:S24)-1))</f>
        <v/>
      </c>
      <c r="X24" s="72" t="str">
        <f>IF($S24="","",INDEX(InBody!$G$5:$G$500,MATCH($C$3,InBody!$B$5:$B$500,0)+ROWS($S$6:S24)-1))</f>
        <v/>
      </c>
      <c r="Y24" s="72" t="str">
        <f>IF($S24="","",INDEX(Calc_Latest!$O$5:$O$34,MATCH($C$3,Calc_Latest!$A$5:$A$34,0))-INDEX(Calc_Latest!$P$5:$P$34,MATCH($C$3,Calc_Latest!$A$5:$A$34,0)))</f>
        <v/>
      </c>
    </row>
    <row r="25" spans="1:25">
      <c r="A25" s="74" t="str">
        <f>IF(ROWS($A$6:A25)&gt;COUNTIF('Force Plate'!$B$5:$B$500,$C$3),"",INDEX('Force Plate'!$A$5:$A$500,MATCH($C$3,'Force Plate'!$B$5:$B$500,0)+ROWS($A$6:A25)-1))</f>
        <v/>
      </c>
      <c r="B25" s="75" t="str">
        <f>IF($A25="","",INDEX('Force Plate'!$D$5:$D$500,MATCH($C$3,'Force Plate'!$B$5:$B$500,0)+ROWS($A$6:A25)-1))</f>
        <v/>
      </c>
      <c r="C25" s="75" t="str">
        <f>IF($A25="","",INDEX('Force Plate'!$E$5:$E$500,MATCH($C$3,'Force Plate'!$B$5:$B$500,0)+ROWS($A$6:A25)-1))</f>
        <v/>
      </c>
      <c r="D25" s="75" t="str">
        <f>IF($A25="","",INDEX('Force Plate'!$F$5:$F$500,MATCH($C$3,'Force Plate'!$B$5:$B$500,0)+ROWS($A$6:A25)-1))</f>
        <v/>
      </c>
      <c r="E25" s="75" t="str">
        <f>IF($A25="","",INDEX('Force Plate'!$G$5:$G$500,MATCH($C$3,'Force Plate'!$B$5:$B$500,0)+ROWS($A$6:A25)-1))</f>
        <v/>
      </c>
      <c r="F25" s="75" t="str">
        <f>IF($A25="","",INDEX('Force Plate'!$H$5:$H$500,MATCH($C$3,'Force Plate'!$B$5:$B$500,0)+ROWS($A$6:A25)-1))</f>
        <v/>
      </c>
      <c r="G25" s="76" t="str">
        <f>IF($A25="","",INDEX('Force Plate'!$I$5:$I$500,MATCH($C$3,'Force Plate'!$B$5:$B$500,0)+ROWS($A$6:A25)-1))</f>
        <v/>
      </c>
      <c r="H25" s="75" t="str">
        <f>IF($A25="","",INDEX(Calc_Latest!$D$5:$D$34,MATCH($C$3,Calc_Latest!$A$5:$A$34,0)))</f>
        <v/>
      </c>
      <c r="I25" s="75" t="str">
        <f>IF($A25="","",INDEX(Calc_Latest!$F$5:$F$34,MATCH($C$3,Calc_Latest!$A$5:$A$34,0)))</f>
        <v/>
      </c>
      <c r="K25" s="74" t="str">
        <f>IF(ROWS($K$6:K25)&gt;COUNTIF('Timing Gates'!$B$5:$B$500,$C$3),"",INDEX('Timing Gates'!$A$5:$A$500,MATCH($C$3,'Timing Gates'!$B$5:$B$500,0)+ROWS($K$6:K25)-1))</f>
        <v/>
      </c>
      <c r="L25" s="75" t="str">
        <f>IF($K25="","",INDEX('Timing Gates'!$C$5:$C$500,MATCH($C$3,'Timing Gates'!$B$5:$B$500,0)+ROWS($K$6:K25)-1))</f>
        <v/>
      </c>
      <c r="M25" s="75" t="str">
        <f>IF($K25="","",INDEX('Timing Gates'!$D$5:$D$500,MATCH($C$3,'Timing Gates'!$B$5:$B$500,0)+ROWS($K$6:K25)-1))</f>
        <v/>
      </c>
      <c r="N25" s="75" t="str">
        <f>IF($K25="","",INDEX('Timing Gates'!$E$5:$E$500,MATCH($C$3,'Timing Gates'!$B$5:$B$500,0)+ROWS($K$6:K25)-1))</f>
        <v/>
      </c>
      <c r="O25" s="75" t="str">
        <f>IF($K25="","",INDEX('Timing Gates'!$F$5:$F$500,MATCH($C$3,'Timing Gates'!$B$5:$B$500,0)+ROWS($K$6:K25)-1))</f>
        <v/>
      </c>
      <c r="P25" s="75" t="str">
        <f>IF($K25="","",INDEX('Timing Gates'!$G$5:$G$500,MATCH($C$3,'Timing Gates'!$B$5:$B$500,0)+ROWS($K$6:K25)-1))</f>
        <v/>
      </c>
      <c r="Q25" s="75" t="str">
        <f>IF($K25="","",INDEX(Calc_Latest!$N$5:$N$34,MATCH($C$3,Calc_Latest!$A$5:$A$34,0)))</f>
        <v/>
      </c>
      <c r="S25" s="74" t="str">
        <f>IF(ROWS($S$6:S25)&gt;COUNTIF(InBody!$B$5:$B$500,$C$3),"",INDEX(InBody!$A$5:$A$500,MATCH($C$3,InBody!$B$5:$B$500,0)+ROWS($S$6:S25)-1))</f>
        <v/>
      </c>
      <c r="T25" s="75" t="str">
        <f>IF($S25="","",INDEX(InBody!$C$5:$C$500,MATCH($C$3,InBody!$B$5:$B$500,0)+ROWS($S$6:S25)-1))</f>
        <v/>
      </c>
      <c r="U25" s="75" t="str">
        <f>IF($S25="","",INDEX(InBody!$D$5:$D$500,MATCH($C$3,InBody!$B$5:$B$500,0)+ROWS($S$6:S25)-1))</f>
        <v/>
      </c>
      <c r="V25" s="75" t="str">
        <f>IF($S25="","",INDEX(InBody!$E$5:$E$500,MATCH($C$3,InBody!$B$5:$B$500,0)+ROWS($S$6:S25)-1))</f>
        <v/>
      </c>
      <c r="W25" s="76" t="str">
        <f>IF($S25="","",INDEX(InBody!$F$5:$F$500,MATCH($C$3,InBody!$B$5:$B$500,0)+ROWS($S$6:S25)-1))</f>
        <v/>
      </c>
      <c r="X25" s="75" t="str">
        <f>IF($S25="","",INDEX(InBody!$G$5:$G$500,MATCH($C$3,InBody!$B$5:$B$500,0)+ROWS($S$6:S25)-1))</f>
        <v/>
      </c>
      <c r="Y25" s="75" t="str">
        <f>IF($S25="","",INDEX(Calc_Latest!$O$5:$O$34,MATCH($C$3,Calc_Latest!$A$5:$A$34,0))-INDEX(Calc_Latest!$P$5:$P$34,MATCH($C$3,Calc_Latest!$A$5:$A$34,0)))</f>
        <v/>
      </c>
    </row>
  </sheetData>
  <mergeCells count="1">
    <mergeCell ref="A1:A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2"/>
  <sheetViews>
    <sheetView showGridLines="0" workbookViewId="0"/>
  </sheetViews>
  <sheetFormatPr baseColWidth="10" defaultColWidth="8.83203125" defaultRowHeight="14"/>
  <cols>
    <col min="1" max="1" width="24" customWidth="1"/>
    <col min="2" max="2" width="90" customWidth="1"/>
  </cols>
  <sheetData>
    <row r="1" spans="1:23" ht="42.75" customHeight="1">
      <c r="A1" s="112" t="s">
        <v>249</v>
      </c>
      <c r="B1" s="112"/>
      <c r="C1" s="112"/>
      <c r="D1" s="112"/>
      <c r="E1" s="112"/>
      <c r="F1" s="112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" ht="16">
      <c r="A3" s="51" t="s">
        <v>250</v>
      </c>
      <c r="B3" s="97" t="s">
        <v>251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</row>
    <row r="4" spans="1:23" ht="16">
      <c r="A4" s="98" t="s">
        <v>252</v>
      </c>
      <c r="B4" s="99" t="s">
        <v>253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23" ht="16">
      <c r="A5" s="98" t="s">
        <v>254</v>
      </c>
      <c r="B5" s="100" t="s">
        <v>255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23" ht="16">
      <c r="A6" s="98" t="s">
        <v>256</v>
      </c>
      <c r="B6" s="99" t="s">
        <v>257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</row>
    <row r="7" spans="1:23" ht="16">
      <c r="A7" s="98" t="s">
        <v>258</v>
      </c>
      <c r="B7" s="100" t="s">
        <v>259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</row>
    <row r="8" spans="1:23" ht="31">
      <c r="A8" s="101" t="s">
        <v>260</v>
      </c>
      <c r="B8" s="99" t="s">
        <v>261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</row>
    <row r="9" spans="1:23" ht="16">
      <c r="A9" s="98" t="s">
        <v>262</v>
      </c>
      <c r="B9" s="100" t="s">
        <v>263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</row>
    <row r="10" spans="1:23" ht="16">
      <c r="A10" s="98" t="s">
        <v>264</v>
      </c>
      <c r="B10" s="99" t="s">
        <v>265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</row>
    <row r="11" spans="1:23" ht="32">
      <c r="A11" s="51" t="s">
        <v>266</v>
      </c>
      <c r="B11" s="97" t="s">
        <v>267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</row>
    <row r="12" spans="1:23" ht="31">
      <c r="A12" s="98" t="s">
        <v>268</v>
      </c>
      <c r="B12" s="99" t="s">
        <v>269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Team Dashboard</vt:lpstr>
      <vt:lpstr>Athlete Profile</vt:lpstr>
      <vt:lpstr>Roster</vt:lpstr>
      <vt:lpstr>Force Plate</vt:lpstr>
      <vt:lpstr>InBody</vt:lpstr>
      <vt:lpstr>Timing Gates</vt:lpstr>
      <vt:lpstr>FMS</vt:lpstr>
      <vt:lpstr>Calc_Latest</vt:lpstr>
      <vt:lpstr>Chart_Data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 Burgess</cp:lastModifiedBy>
  <dcterms:created xsi:type="dcterms:W3CDTF">2026-09-08T20:12:16Z</dcterms:created>
  <dcterms:modified xsi:type="dcterms:W3CDTF">2026-09-08T20:13:06Z</dcterms:modified>
</cp:coreProperties>
</file>